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ZAKÁZKY\Mladá Boleslav - kanalizace jih\DVZ\Rozpočet\20190318\"/>
    </mc:Choice>
  </mc:AlternateContent>
  <bookViews>
    <workbookView xWindow="0" yWindow="0" windowWidth="28800" windowHeight="14415"/>
  </bookViews>
  <sheets>
    <sheet name="Rekapitulace stavby" sheetId="1" r:id="rId1"/>
    <sheet name="SO 06" sheetId="2" r:id="rId2"/>
    <sheet name="ON - Ostatní a vedlejší" sheetId="3" r:id="rId3"/>
  </sheets>
  <definedNames>
    <definedName name="_xlnm._FilterDatabase" localSheetId="2" hidden="1">'ON - Ostatní a vedlejší'!$C$121:$K$201</definedName>
    <definedName name="_xlnm._FilterDatabase" localSheetId="1" hidden="1">'SO 06'!$C$130:$K$1638</definedName>
    <definedName name="_xlnm.Print_Titles" localSheetId="2">'ON - Ostatní a vedlejší'!$121:$121</definedName>
    <definedName name="_xlnm.Print_Titles" localSheetId="0">'Rekapitulace stavby'!$92:$92</definedName>
    <definedName name="_xlnm.Print_Titles" localSheetId="1">'SO 06'!$130:$130</definedName>
    <definedName name="_xlnm.Print_Area" localSheetId="2">'ON - Ostatní a vedlejší'!$C$4:$J$76,'ON - Ostatní a vedlejší'!$C$82:$J$103,'ON - Ostatní a vedlejší'!$C$109:$K$201</definedName>
    <definedName name="_xlnm.Print_Area" localSheetId="0">'Rekapitulace stavby'!$D$4:$AO$76,'Rekapitulace stavby'!$C$82:$AQ$97</definedName>
    <definedName name="_xlnm.Print_Area" localSheetId="1">'SO 06'!$C$4:$J$75,'SO 06'!$C$81:$J$112,'SO 06'!$C$118:$K$1638</definedName>
  </definedNames>
  <calcPr calcId="152511"/>
</workbook>
</file>

<file path=xl/calcChain.xml><?xml version="1.0" encoding="utf-8"?>
<calcChain xmlns="http://schemas.openxmlformats.org/spreadsheetml/2006/main">
  <c r="J37" i="3" l="1"/>
  <c r="J36" i="3"/>
  <c r="AY96" i="1" s="1"/>
  <c r="J35" i="3"/>
  <c r="AX96" i="1" s="1"/>
  <c r="BI198" i="3"/>
  <c r="BH198" i="3"/>
  <c r="BG198" i="3"/>
  <c r="BF198" i="3"/>
  <c r="T198" i="3"/>
  <c r="R198" i="3"/>
  <c r="P198" i="3"/>
  <c r="BK198" i="3"/>
  <c r="J198" i="3"/>
  <c r="BE198" i="3" s="1"/>
  <c r="BI197" i="3"/>
  <c r="BH197" i="3"/>
  <c r="BG197" i="3"/>
  <c r="BF197" i="3"/>
  <c r="T197" i="3"/>
  <c r="R197" i="3"/>
  <c r="P197" i="3"/>
  <c r="BK197" i="3"/>
  <c r="J197" i="3"/>
  <c r="BE197" i="3" s="1"/>
  <c r="BI196" i="3"/>
  <c r="BH196" i="3"/>
  <c r="BG196" i="3"/>
  <c r="BF196" i="3"/>
  <c r="T196" i="3"/>
  <c r="R196" i="3"/>
  <c r="P196" i="3"/>
  <c r="BK196" i="3"/>
  <c r="J196" i="3"/>
  <c r="BE196" i="3" s="1"/>
  <c r="BI195" i="3"/>
  <c r="BH195" i="3"/>
  <c r="BG195" i="3"/>
  <c r="BF195" i="3"/>
  <c r="T195" i="3"/>
  <c r="R195" i="3"/>
  <c r="P195" i="3"/>
  <c r="BK195" i="3"/>
  <c r="J195" i="3"/>
  <c r="BE195" i="3" s="1"/>
  <c r="BI194" i="3"/>
  <c r="BH194" i="3"/>
  <c r="BG194" i="3"/>
  <c r="BF194" i="3"/>
  <c r="T194" i="3"/>
  <c r="R194" i="3"/>
  <c r="P194" i="3"/>
  <c r="BK194" i="3"/>
  <c r="J194" i="3"/>
  <c r="BE194" i="3" s="1"/>
  <c r="BI189" i="3"/>
  <c r="BH189" i="3"/>
  <c r="BG189" i="3"/>
  <c r="BF189" i="3"/>
  <c r="T189" i="3"/>
  <c r="R189" i="3"/>
  <c r="P189" i="3"/>
  <c r="BK189" i="3"/>
  <c r="J189" i="3"/>
  <c r="BE189" i="3" s="1"/>
  <c r="BI185" i="3"/>
  <c r="BH185" i="3"/>
  <c r="BG185" i="3"/>
  <c r="BF185" i="3"/>
  <c r="T185" i="3"/>
  <c r="R185" i="3"/>
  <c r="P185" i="3"/>
  <c r="BK185" i="3"/>
  <c r="BK184" i="3" s="1"/>
  <c r="J184" i="3" s="1"/>
  <c r="J101" i="3" s="1"/>
  <c r="J185" i="3"/>
  <c r="BE185" i="3" s="1"/>
  <c r="BI180" i="3"/>
  <c r="BH180" i="3"/>
  <c r="BG180" i="3"/>
  <c r="BF180" i="3"/>
  <c r="T180" i="3"/>
  <c r="R180" i="3"/>
  <c r="P180" i="3"/>
  <c r="BK180" i="3"/>
  <c r="J180" i="3"/>
  <c r="BE180" i="3" s="1"/>
  <c r="BI176" i="3"/>
  <c r="BH176" i="3"/>
  <c r="BG176" i="3"/>
  <c r="BF176" i="3"/>
  <c r="T176" i="3"/>
  <c r="R176" i="3"/>
  <c r="P176" i="3"/>
  <c r="BK176" i="3"/>
  <c r="J176" i="3"/>
  <c r="BE176" i="3" s="1"/>
  <c r="BI172" i="3"/>
  <c r="BH172" i="3"/>
  <c r="BG172" i="3"/>
  <c r="BF172" i="3"/>
  <c r="T172" i="3"/>
  <c r="R172" i="3"/>
  <c r="P172" i="3"/>
  <c r="BK172" i="3"/>
  <c r="J172" i="3"/>
  <c r="BE172" i="3" s="1"/>
  <c r="BI168" i="3"/>
  <c r="BH168" i="3"/>
  <c r="BG168" i="3"/>
  <c r="BF168" i="3"/>
  <c r="T168" i="3"/>
  <c r="R168" i="3"/>
  <c r="P168" i="3"/>
  <c r="BK168" i="3"/>
  <c r="J168" i="3"/>
  <c r="BE168" i="3" s="1"/>
  <c r="BI164" i="3"/>
  <c r="BH164" i="3"/>
  <c r="BG164" i="3"/>
  <c r="BF164" i="3"/>
  <c r="T164" i="3"/>
  <c r="R164" i="3"/>
  <c r="P164" i="3"/>
  <c r="BK164" i="3"/>
  <c r="J164" i="3"/>
  <c r="BE164" i="3" s="1"/>
  <c r="BI160" i="3"/>
  <c r="BH160" i="3"/>
  <c r="BG160" i="3"/>
  <c r="BF160" i="3"/>
  <c r="T160" i="3"/>
  <c r="R160" i="3"/>
  <c r="P160" i="3"/>
  <c r="BK160" i="3"/>
  <c r="J160" i="3"/>
  <c r="BE160" i="3"/>
  <c r="BI156" i="3"/>
  <c r="BH156" i="3"/>
  <c r="BG156" i="3"/>
  <c r="BF156" i="3"/>
  <c r="T156" i="3"/>
  <c r="R156" i="3"/>
  <c r="P156" i="3"/>
  <c r="BK156" i="3"/>
  <c r="J156" i="3"/>
  <c r="BE156" i="3"/>
  <c r="BI154" i="3"/>
  <c r="BH154" i="3"/>
  <c r="BG154" i="3"/>
  <c r="BF154" i="3"/>
  <c r="T154" i="3"/>
  <c r="T153" i="3" s="1"/>
  <c r="R154" i="3"/>
  <c r="R153" i="3" s="1"/>
  <c r="P154" i="3"/>
  <c r="P153" i="3" s="1"/>
  <c r="BK154" i="3"/>
  <c r="BK153" i="3" s="1"/>
  <c r="J153" i="3" s="1"/>
  <c r="J99" i="3" s="1"/>
  <c r="J154" i="3"/>
  <c r="BE154" i="3" s="1"/>
  <c r="BI149" i="3"/>
  <c r="BH149" i="3"/>
  <c r="BG149" i="3"/>
  <c r="BF149" i="3"/>
  <c r="T149" i="3"/>
  <c r="R149" i="3"/>
  <c r="P149" i="3"/>
  <c r="BK149" i="3"/>
  <c r="J149" i="3"/>
  <c r="BE149" i="3" s="1"/>
  <c r="BI145" i="3"/>
  <c r="BH145" i="3"/>
  <c r="BG145" i="3"/>
  <c r="BF145" i="3"/>
  <c r="T145" i="3"/>
  <c r="R145" i="3"/>
  <c r="P145" i="3"/>
  <c r="BK145" i="3"/>
  <c r="J145" i="3"/>
  <c r="BE145" i="3" s="1"/>
  <c r="BI141" i="3"/>
  <c r="BH141" i="3"/>
  <c r="BG141" i="3"/>
  <c r="BF141" i="3"/>
  <c r="T141" i="3"/>
  <c r="R141" i="3"/>
  <c r="P141" i="3"/>
  <c r="BK141" i="3"/>
  <c r="J141" i="3"/>
  <c r="BE141" i="3" s="1"/>
  <c r="BI137" i="3"/>
  <c r="BH137" i="3"/>
  <c r="BG137" i="3"/>
  <c r="BF137" i="3"/>
  <c r="T137" i="3"/>
  <c r="R137" i="3"/>
  <c r="P137" i="3"/>
  <c r="BK137" i="3"/>
  <c r="J137" i="3"/>
  <c r="BE137" i="3" s="1"/>
  <c r="BI133" i="3"/>
  <c r="BH133" i="3"/>
  <c r="BG133" i="3"/>
  <c r="BF133" i="3"/>
  <c r="T133" i="3"/>
  <c r="R133" i="3"/>
  <c r="P133" i="3"/>
  <c r="BK133" i="3"/>
  <c r="J133" i="3"/>
  <c r="BE133" i="3" s="1"/>
  <c r="BI129" i="3"/>
  <c r="BH129" i="3"/>
  <c r="BG129" i="3"/>
  <c r="BF129" i="3"/>
  <c r="T129" i="3"/>
  <c r="R129" i="3"/>
  <c r="P129" i="3"/>
  <c r="BK129" i="3"/>
  <c r="J129" i="3"/>
  <c r="BE129" i="3"/>
  <c r="BI125" i="3"/>
  <c r="BH125" i="3"/>
  <c r="BG125" i="3"/>
  <c r="BF125" i="3"/>
  <c r="T125" i="3"/>
  <c r="R125" i="3"/>
  <c r="P125" i="3"/>
  <c r="BK125" i="3"/>
  <c r="J125" i="3"/>
  <c r="BE125" i="3" s="1"/>
  <c r="F118" i="3"/>
  <c r="F116" i="3"/>
  <c r="E114" i="3"/>
  <c r="F91" i="3"/>
  <c r="F89" i="3"/>
  <c r="E87" i="3"/>
  <c r="J18" i="3"/>
  <c r="E18" i="3"/>
  <c r="F119" i="3" s="1"/>
  <c r="J17" i="3"/>
  <c r="J12" i="3"/>
  <c r="J116" i="3" s="1"/>
  <c r="E7" i="3"/>
  <c r="J37" i="2"/>
  <c r="J36" i="2"/>
  <c r="AY95" i="1" s="1"/>
  <c r="J35" i="2"/>
  <c r="AX95" i="1" s="1"/>
  <c r="BI1631" i="2"/>
  <c r="BH1631" i="2"/>
  <c r="BG1631" i="2"/>
  <c r="BF1631" i="2"/>
  <c r="T1631" i="2"/>
  <c r="R1631" i="2"/>
  <c r="P1631" i="2"/>
  <c r="BK1631" i="2"/>
  <c r="J1631" i="2"/>
  <c r="BE1631" i="2" s="1"/>
  <c r="BI1623" i="2"/>
  <c r="BH1623" i="2"/>
  <c r="BG1623" i="2"/>
  <c r="BF1623" i="2"/>
  <c r="T1623" i="2"/>
  <c r="R1623" i="2"/>
  <c r="P1623" i="2"/>
  <c r="BK1623" i="2"/>
  <c r="J1623" i="2"/>
  <c r="BE1623" i="2" s="1"/>
  <c r="BI1616" i="2"/>
  <c r="BH1616" i="2"/>
  <c r="BG1616" i="2"/>
  <c r="BF1616" i="2"/>
  <c r="T1616" i="2"/>
  <c r="R1616" i="2"/>
  <c r="P1616" i="2"/>
  <c r="BK1616" i="2"/>
  <c r="J1616" i="2"/>
  <c r="BE1616" i="2" s="1"/>
  <c r="BI1606" i="2"/>
  <c r="BH1606" i="2"/>
  <c r="BG1606" i="2"/>
  <c r="BF1606" i="2"/>
  <c r="T1606" i="2"/>
  <c r="R1606" i="2"/>
  <c r="P1606" i="2"/>
  <c r="BK1606" i="2"/>
  <c r="J1606" i="2"/>
  <c r="BE1606" i="2" s="1"/>
  <c r="BI1596" i="2"/>
  <c r="BH1596" i="2"/>
  <c r="BG1596" i="2"/>
  <c r="BF1596" i="2"/>
  <c r="T1596" i="2"/>
  <c r="R1596" i="2"/>
  <c r="P1596" i="2"/>
  <c r="BK1596" i="2"/>
  <c r="J1596" i="2"/>
  <c r="BE1596" i="2" s="1"/>
  <c r="BI1586" i="2"/>
  <c r="BH1586" i="2"/>
  <c r="BG1586" i="2"/>
  <c r="BF1586" i="2"/>
  <c r="T1586" i="2"/>
  <c r="R1586" i="2"/>
  <c r="P1586" i="2"/>
  <c r="BK1586" i="2"/>
  <c r="J1586" i="2"/>
  <c r="BE1586" i="2" s="1"/>
  <c r="BI1576" i="2"/>
  <c r="BH1576" i="2"/>
  <c r="BG1576" i="2"/>
  <c r="BF1576" i="2"/>
  <c r="T1576" i="2"/>
  <c r="T1575" i="2" s="1"/>
  <c r="R1576" i="2"/>
  <c r="R1575" i="2" s="1"/>
  <c r="P1576" i="2"/>
  <c r="P1575" i="2" s="1"/>
  <c r="BK1576" i="2"/>
  <c r="BK1575" i="2" s="1"/>
  <c r="J1576" i="2"/>
  <c r="BE1576" i="2" s="1"/>
  <c r="BI1571" i="2"/>
  <c r="BH1571" i="2"/>
  <c r="BG1571" i="2"/>
  <c r="BF1571" i="2"/>
  <c r="T1571" i="2"/>
  <c r="R1571" i="2"/>
  <c r="P1571" i="2"/>
  <c r="BK1571" i="2"/>
  <c r="J1571" i="2"/>
  <c r="BE1571" i="2" s="1"/>
  <c r="BI1566" i="2"/>
  <c r="BH1566" i="2"/>
  <c r="BG1566" i="2"/>
  <c r="BF1566" i="2"/>
  <c r="T1566" i="2"/>
  <c r="R1566" i="2"/>
  <c r="P1566" i="2"/>
  <c r="BK1566" i="2"/>
  <c r="J1566" i="2"/>
  <c r="BE1566" i="2" s="1"/>
  <c r="BI1561" i="2"/>
  <c r="BH1561" i="2"/>
  <c r="BG1561" i="2"/>
  <c r="BF1561" i="2"/>
  <c r="T1561" i="2"/>
  <c r="R1561" i="2"/>
  <c r="P1561" i="2"/>
  <c r="BK1561" i="2"/>
  <c r="J1561" i="2"/>
  <c r="BE1561" i="2" s="1"/>
  <c r="BI1557" i="2"/>
  <c r="BH1557" i="2"/>
  <c r="BG1557" i="2"/>
  <c r="BF1557" i="2"/>
  <c r="T1557" i="2"/>
  <c r="R1557" i="2"/>
  <c r="P1557" i="2"/>
  <c r="BK1557" i="2"/>
  <c r="J1557" i="2"/>
  <c r="BE1557" i="2" s="1"/>
  <c r="BI1550" i="2"/>
  <c r="BH1550" i="2"/>
  <c r="BG1550" i="2"/>
  <c r="BF1550" i="2"/>
  <c r="T1550" i="2"/>
  <c r="R1550" i="2"/>
  <c r="P1550" i="2"/>
  <c r="BK1550" i="2"/>
  <c r="J1550" i="2"/>
  <c r="BE1550" i="2" s="1"/>
  <c r="BI1543" i="2"/>
  <c r="BH1543" i="2"/>
  <c r="BG1543" i="2"/>
  <c r="BF1543" i="2"/>
  <c r="T1543" i="2"/>
  <c r="R1543" i="2"/>
  <c r="P1543" i="2"/>
  <c r="BK1543" i="2"/>
  <c r="J1543" i="2"/>
  <c r="BE1543" i="2" s="1"/>
  <c r="BI1538" i="2"/>
  <c r="BH1538" i="2"/>
  <c r="BG1538" i="2"/>
  <c r="BF1538" i="2"/>
  <c r="T1538" i="2"/>
  <c r="T1537" i="2" s="1"/>
  <c r="R1538" i="2"/>
  <c r="R1537" i="2" s="1"/>
  <c r="P1538" i="2"/>
  <c r="P1537" i="2" s="1"/>
  <c r="BK1538" i="2"/>
  <c r="BK1537" i="2" s="1"/>
  <c r="J1537" i="2" s="1"/>
  <c r="J105" i="2" s="1"/>
  <c r="J1538" i="2"/>
  <c r="BE1538" i="2" s="1"/>
  <c r="BI1520" i="2"/>
  <c r="BH1520" i="2"/>
  <c r="BG1520" i="2"/>
  <c r="BF1520" i="2"/>
  <c r="T1520" i="2"/>
  <c r="R1520" i="2"/>
  <c r="P1520" i="2"/>
  <c r="BK1520" i="2"/>
  <c r="J1520" i="2"/>
  <c r="BE1520" i="2" s="1"/>
  <c r="BI1509" i="2"/>
  <c r="BH1509" i="2"/>
  <c r="BG1509" i="2"/>
  <c r="BF1509" i="2"/>
  <c r="T1509" i="2"/>
  <c r="R1509" i="2"/>
  <c r="P1509" i="2"/>
  <c r="BK1509" i="2"/>
  <c r="J1509" i="2"/>
  <c r="BE1509" i="2" s="1"/>
  <c r="BI1499" i="2"/>
  <c r="BH1499" i="2"/>
  <c r="BG1499" i="2"/>
  <c r="BF1499" i="2"/>
  <c r="T1499" i="2"/>
  <c r="R1499" i="2"/>
  <c r="P1499" i="2"/>
  <c r="BK1499" i="2"/>
  <c r="J1499" i="2"/>
  <c r="BE1499" i="2" s="1"/>
  <c r="BI1483" i="2"/>
  <c r="BH1483" i="2"/>
  <c r="BG1483" i="2"/>
  <c r="BF1483" i="2"/>
  <c r="T1483" i="2"/>
  <c r="R1483" i="2"/>
  <c r="P1483" i="2"/>
  <c r="BK1483" i="2"/>
  <c r="J1483" i="2"/>
  <c r="BE1483" i="2" s="1"/>
  <c r="BI1471" i="2"/>
  <c r="BH1471" i="2"/>
  <c r="BG1471" i="2"/>
  <c r="BF1471" i="2"/>
  <c r="T1471" i="2"/>
  <c r="R1471" i="2"/>
  <c r="P1471" i="2"/>
  <c r="BK1471" i="2"/>
  <c r="J1471" i="2"/>
  <c r="BE1471" i="2" s="1"/>
  <c r="BI1463" i="2"/>
  <c r="BH1463" i="2"/>
  <c r="BG1463" i="2"/>
  <c r="BF1463" i="2"/>
  <c r="T1463" i="2"/>
  <c r="R1463" i="2"/>
  <c r="P1463" i="2"/>
  <c r="BK1463" i="2"/>
  <c r="J1463" i="2"/>
  <c r="BE1463" i="2" s="1"/>
  <c r="BI1456" i="2"/>
  <c r="BH1456" i="2"/>
  <c r="BG1456" i="2"/>
  <c r="BF1456" i="2"/>
  <c r="T1456" i="2"/>
  <c r="R1456" i="2"/>
  <c r="P1456" i="2"/>
  <c r="BK1456" i="2"/>
  <c r="J1456" i="2"/>
  <c r="BE1456" i="2" s="1"/>
  <c r="BI1446" i="2"/>
  <c r="BH1446" i="2"/>
  <c r="BG1446" i="2"/>
  <c r="BF1446" i="2"/>
  <c r="T1446" i="2"/>
  <c r="R1446" i="2"/>
  <c r="P1446" i="2"/>
  <c r="BK1446" i="2"/>
  <c r="J1446" i="2"/>
  <c r="BE1446" i="2" s="1"/>
  <c r="BI1436" i="2"/>
  <c r="BH1436" i="2"/>
  <c r="BG1436" i="2"/>
  <c r="BF1436" i="2"/>
  <c r="T1436" i="2"/>
  <c r="R1436" i="2"/>
  <c r="P1436" i="2"/>
  <c r="BK1436" i="2"/>
  <c r="J1436" i="2"/>
  <c r="BE1436" i="2" s="1"/>
  <c r="BI1423" i="2"/>
  <c r="BH1423" i="2"/>
  <c r="BG1423" i="2"/>
  <c r="BF1423" i="2"/>
  <c r="T1423" i="2"/>
  <c r="R1423" i="2"/>
  <c r="P1423" i="2"/>
  <c r="BK1423" i="2"/>
  <c r="J1423" i="2"/>
  <c r="BE1423" i="2" s="1"/>
  <c r="BI1410" i="2"/>
  <c r="BH1410" i="2"/>
  <c r="BG1410" i="2"/>
  <c r="BF1410" i="2"/>
  <c r="T1410" i="2"/>
  <c r="R1410" i="2"/>
  <c r="P1410" i="2"/>
  <c r="BK1410" i="2"/>
  <c r="J1410" i="2"/>
  <c r="BE1410" i="2" s="1"/>
  <c r="BI1403" i="2"/>
  <c r="BH1403" i="2"/>
  <c r="BG1403" i="2"/>
  <c r="BF1403" i="2"/>
  <c r="T1403" i="2"/>
  <c r="R1403" i="2"/>
  <c r="P1403" i="2"/>
  <c r="BK1403" i="2"/>
  <c r="J1403" i="2"/>
  <c r="BE1403" i="2" s="1"/>
  <c r="BI1396" i="2"/>
  <c r="BH1396" i="2"/>
  <c r="BG1396" i="2"/>
  <c r="BF1396" i="2"/>
  <c r="T1396" i="2"/>
  <c r="R1396" i="2"/>
  <c r="P1396" i="2"/>
  <c r="BK1396" i="2"/>
  <c r="J1396" i="2"/>
  <c r="BE1396" i="2" s="1"/>
  <c r="BI1389" i="2"/>
  <c r="BH1389" i="2"/>
  <c r="BG1389" i="2"/>
  <c r="BF1389" i="2"/>
  <c r="T1389" i="2"/>
  <c r="R1389" i="2"/>
  <c r="P1389" i="2"/>
  <c r="BK1389" i="2"/>
  <c r="J1389" i="2"/>
  <c r="BE1389" i="2" s="1"/>
  <c r="BI1382" i="2"/>
  <c r="BH1382" i="2"/>
  <c r="BG1382" i="2"/>
  <c r="BF1382" i="2"/>
  <c r="T1382" i="2"/>
  <c r="R1382" i="2"/>
  <c r="P1382" i="2"/>
  <c r="BK1382" i="2"/>
  <c r="J1382" i="2"/>
  <c r="BE1382" i="2" s="1"/>
  <c r="BI1374" i="2"/>
  <c r="BH1374" i="2"/>
  <c r="BG1374" i="2"/>
  <c r="BF1374" i="2"/>
  <c r="T1374" i="2"/>
  <c r="R1374" i="2"/>
  <c r="P1374" i="2"/>
  <c r="BK1374" i="2"/>
  <c r="J1374" i="2"/>
  <c r="BE1374" i="2" s="1"/>
  <c r="BI1353" i="2"/>
  <c r="BH1353" i="2"/>
  <c r="BG1353" i="2"/>
  <c r="BF1353" i="2"/>
  <c r="T1353" i="2"/>
  <c r="R1353" i="2"/>
  <c r="P1353" i="2"/>
  <c r="BK1353" i="2"/>
  <c r="J1353" i="2"/>
  <c r="BE1353" i="2" s="1"/>
  <c r="BI1332" i="2"/>
  <c r="BH1332" i="2"/>
  <c r="BG1332" i="2"/>
  <c r="BF1332" i="2"/>
  <c r="T1332" i="2"/>
  <c r="R1332" i="2"/>
  <c r="P1332" i="2"/>
  <c r="BK1332" i="2"/>
  <c r="J1332" i="2"/>
  <c r="BE1332" i="2" s="1"/>
  <c r="BI1322" i="2"/>
  <c r="BH1322" i="2"/>
  <c r="BG1322" i="2"/>
  <c r="BF1322" i="2"/>
  <c r="T1322" i="2"/>
  <c r="R1322" i="2"/>
  <c r="P1322" i="2"/>
  <c r="BK1322" i="2"/>
  <c r="J1322" i="2"/>
  <c r="BE1322" i="2" s="1"/>
  <c r="BI1312" i="2"/>
  <c r="BH1312" i="2"/>
  <c r="BG1312" i="2"/>
  <c r="BF1312" i="2"/>
  <c r="T1312" i="2"/>
  <c r="R1312" i="2"/>
  <c r="P1312" i="2"/>
  <c r="BK1312" i="2"/>
  <c r="J1312" i="2"/>
  <c r="BE1312" i="2" s="1"/>
  <c r="BI1305" i="2"/>
  <c r="BH1305" i="2"/>
  <c r="BG1305" i="2"/>
  <c r="BF1305" i="2"/>
  <c r="T1305" i="2"/>
  <c r="R1305" i="2"/>
  <c r="P1305" i="2"/>
  <c r="BK1305" i="2"/>
  <c r="J1305" i="2"/>
  <c r="BE1305" i="2" s="1"/>
  <c r="BI1298" i="2"/>
  <c r="BH1298" i="2"/>
  <c r="BG1298" i="2"/>
  <c r="BF1298" i="2"/>
  <c r="T1298" i="2"/>
  <c r="R1298" i="2"/>
  <c r="P1298" i="2"/>
  <c r="BK1298" i="2"/>
  <c r="J1298" i="2"/>
  <c r="BE1298" i="2" s="1"/>
  <c r="BI1291" i="2"/>
  <c r="BH1291" i="2"/>
  <c r="BG1291" i="2"/>
  <c r="BF1291" i="2"/>
  <c r="T1291" i="2"/>
  <c r="R1291" i="2"/>
  <c r="P1291" i="2"/>
  <c r="BK1291" i="2"/>
  <c r="J1291" i="2"/>
  <c r="BE1291" i="2" s="1"/>
  <c r="BI1284" i="2"/>
  <c r="BH1284" i="2"/>
  <c r="BG1284" i="2"/>
  <c r="BF1284" i="2"/>
  <c r="T1284" i="2"/>
  <c r="R1284" i="2"/>
  <c r="P1284" i="2"/>
  <c r="BK1284" i="2"/>
  <c r="J1284" i="2"/>
  <c r="BE1284" i="2" s="1"/>
  <c r="BI1276" i="2"/>
  <c r="BH1276" i="2"/>
  <c r="BG1276" i="2"/>
  <c r="BF1276" i="2"/>
  <c r="T1276" i="2"/>
  <c r="R1276" i="2"/>
  <c r="P1276" i="2"/>
  <c r="BK1276" i="2"/>
  <c r="J1276" i="2"/>
  <c r="BE1276" i="2" s="1"/>
  <c r="BI1271" i="2"/>
  <c r="BH1271" i="2"/>
  <c r="BG1271" i="2"/>
  <c r="BF1271" i="2"/>
  <c r="T1271" i="2"/>
  <c r="R1271" i="2"/>
  <c r="P1271" i="2"/>
  <c r="BK1271" i="2"/>
  <c r="J1271" i="2"/>
  <c r="BE1271" i="2" s="1"/>
  <c r="BI1266" i="2"/>
  <c r="BH1266" i="2"/>
  <c r="BG1266" i="2"/>
  <c r="BF1266" i="2"/>
  <c r="T1266" i="2"/>
  <c r="R1266" i="2"/>
  <c r="P1266" i="2"/>
  <c r="BK1266" i="2"/>
  <c r="J1266" i="2"/>
  <c r="BE1266" i="2" s="1"/>
  <c r="BI1259" i="2"/>
  <c r="BH1259" i="2"/>
  <c r="BG1259" i="2"/>
  <c r="BF1259" i="2"/>
  <c r="T1259" i="2"/>
  <c r="R1259" i="2"/>
  <c r="P1259" i="2"/>
  <c r="BK1259" i="2"/>
  <c r="J1259" i="2"/>
  <c r="BE1259" i="2" s="1"/>
  <c r="BI1252" i="2"/>
  <c r="BH1252" i="2"/>
  <c r="BG1252" i="2"/>
  <c r="BF1252" i="2"/>
  <c r="T1252" i="2"/>
  <c r="R1252" i="2"/>
  <c r="P1252" i="2"/>
  <c r="BK1252" i="2"/>
  <c r="J1252" i="2"/>
  <c r="BE1252" i="2" s="1"/>
  <c r="BI1246" i="2"/>
  <c r="BH1246" i="2"/>
  <c r="BG1246" i="2"/>
  <c r="BF1246" i="2"/>
  <c r="T1246" i="2"/>
  <c r="R1246" i="2"/>
  <c r="P1246" i="2"/>
  <c r="BK1246" i="2"/>
  <c r="J1246" i="2"/>
  <c r="BE1246" i="2" s="1"/>
  <c r="BI1239" i="2"/>
  <c r="BH1239" i="2"/>
  <c r="BG1239" i="2"/>
  <c r="BF1239" i="2"/>
  <c r="T1239" i="2"/>
  <c r="R1239" i="2"/>
  <c r="P1239" i="2"/>
  <c r="BK1239" i="2"/>
  <c r="J1239" i="2"/>
  <c r="BE1239" i="2" s="1"/>
  <c r="BI1232" i="2"/>
  <c r="BH1232" i="2"/>
  <c r="BG1232" i="2"/>
  <c r="BF1232" i="2"/>
  <c r="T1232" i="2"/>
  <c r="R1232" i="2"/>
  <c r="P1232" i="2"/>
  <c r="BK1232" i="2"/>
  <c r="J1232" i="2"/>
  <c r="BE1232" i="2" s="1"/>
  <c r="BI1224" i="2"/>
  <c r="BH1224" i="2"/>
  <c r="BG1224" i="2"/>
  <c r="BF1224" i="2"/>
  <c r="T1224" i="2"/>
  <c r="R1224" i="2"/>
  <c r="P1224" i="2"/>
  <c r="BK1224" i="2"/>
  <c r="J1224" i="2"/>
  <c r="BE1224" i="2" s="1"/>
  <c r="BI1217" i="2"/>
  <c r="BH1217" i="2"/>
  <c r="BG1217" i="2"/>
  <c r="BF1217" i="2"/>
  <c r="T1217" i="2"/>
  <c r="R1217" i="2"/>
  <c r="P1217" i="2"/>
  <c r="BK1217" i="2"/>
  <c r="J1217" i="2"/>
  <c r="BE1217" i="2" s="1"/>
  <c r="BI1210" i="2"/>
  <c r="BH1210" i="2"/>
  <c r="BG1210" i="2"/>
  <c r="BF1210" i="2"/>
  <c r="T1210" i="2"/>
  <c r="R1210" i="2"/>
  <c r="P1210" i="2"/>
  <c r="BK1210" i="2"/>
  <c r="J1210" i="2"/>
  <c r="BE1210" i="2" s="1"/>
  <c r="BI1203" i="2"/>
  <c r="BH1203" i="2"/>
  <c r="BG1203" i="2"/>
  <c r="BF1203" i="2"/>
  <c r="T1203" i="2"/>
  <c r="R1203" i="2"/>
  <c r="P1203" i="2"/>
  <c r="BK1203" i="2"/>
  <c r="J1203" i="2"/>
  <c r="BE1203" i="2" s="1"/>
  <c r="BI1187" i="2"/>
  <c r="BH1187" i="2"/>
  <c r="BG1187" i="2"/>
  <c r="BF1187" i="2"/>
  <c r="T1187" i="2"/>
  <c r="R1187" i="2"/>
  <c r="P1187" i="2"/>
  <c r="BK1187" i="2"/>
  <c r="J1187" i="2"/>
  <c r="BE1187" i="2" s="1"/>
  <c r="BI1180" i="2"/>
  <c r="BH1180" i="2"/>
  <c r="BG1180" i="2"/>
  <c r="BF1180" i="2"/>
  <c r="T1180" i="2"/>
  <c r="R1180" i="2"/>
  <c r="P1180" i="2"/>
  <c r="BK1180" i="2"/>
  <c r="J1180" i="2"/>
  <c r="BE1180" i="2" s="1"/>
  <c r="BI1172" i="2"/>
  <c r="BH1172" i="2"/>
  <c r="BG1172" i="2"/>
  <c r="BF1172" i="2"/>
  <c r="T1172" i="2"/>
  <c r="R1172" i="2"/>
  <c r="P1172" i="2"/>
  <c r="BK1172" i="2"/>
  <c r="J1172" i="2"/>
  <c r="BE1172" i="2" s="1"/>
  <c r="BI1165" i="2"/>
  <c r="BH1165" i="2"/>
  <c r="BG1165" i="2"/>
  <c r="BF1165" i="2"/>
  <c r="T1165" i="2"/>
  <c r="R1165" i="2"/>
  <c r="P1165" i="2"/>
  <c r="BK1165" i="2"/>
  <c r="J1165" i="2"/>
  <c r="BE1165" i="2" s="1"/>
  <c r="BI1158" i="2"/>
  <c r="BH1158" i="2"/>
  <c r="BG1158" i="2"/>
  <c r="BF1158" i="2"/>
  <c r="T1158" i="2"/>
  <c r="R1158" i="2"/>
  <c r="P1158" i="2"/>
  <c r="BK1158" i="2"/>
  <c r="J1158" i="2"/>
  <c r="BE1158" i="2" s="1"/>
  <c r="BI1146" i="2"/>
  <c r="BH1146" i="2"/>
  <c r="BG1146" i="2"/>
  <c r="BF1146" i="2"/>
  <c r="T1146" i="2"/>
  <c r="R1146" i="2"/>
  <c r="P1146" i="2"/>
  <c r="BK1146" i="2"/>
  <c r="J1146" i="2"/>
  <c r="BE1146" i="2" s="1"/>
  <c r="BI1139" i="2"/>
  <c r="BH1139" i="2"/>
  <c r="BG1139" i="2"/>
  <c r="BF1139" i="2"/>
  <c r="T1139" i="2"/>
  <c r="R1139" i="2"/>
  <c r="P1139" i="2"/>
  <c r="BK1139" i="2"/>
  <c r="J1139" i="2"/>
  <c r="BE1139" i="2" s="1"/>
  <c r="BI1132" i="2"/>
  <c r="BH1132" i="2"/>
  <c r="BG1132" i="2"/>
  <c r="BF1132" i="2"/>
  <c r="T1132" i="2"/>
  <c r="R1132" i="2"/>
  <c r="P1132" i="2"/>
  <c r="BK1132" i="2"/>
  <c r="J1132" i="2"/>
  <c r="BE1132" i="2" s="1"/>
  <c r="BI1125" i="2"/>
  <c r="BH1125" i="2"/>
  <c r="BG1125" i="2"/>
  <c r="BF1125" i="2"/>
  <c r="T1125" i="2"/>
  <c r="R1125" i="2"/>
  <c r="P1125" i="2"/>
  <c r="BK1125" i="2"/>
  <c r="J1125" i="2"/>
  <c r="BE1125" i="2" s="1"/>
  <c r="BI1117" i="2"/>
  <c r="BH1117" i="2"/>
  <c r="BG1117" i="2"/>
  <c r="BF1117" i="2"/>
  <c r="T1117" i="2"/>
  <c r="R1117" i="2"/>
  <c r="P1117" i="2"/>
  <c r="BK1117" i="2"/>
  <c r="J1117" i="2"/>
  <c r="BE1117" i="2" s="1"/>
  <c r="BI1110" i="2"/>
  <c r="BH1110" i="2"/>
  <c r="BG1110" i="2"/>
  <c r="BF1110" i="2"/>
  <c r="T1110" i="2"/>
  <c r="R1110" i="2"/>
  <c r="P1110" i="2"/>
  <c r="BK1110" i="2"/>
  <c r="J1110" i="2"/>
  <c r="BE1110" i="2" s="1"/>
  <c r="BI1102" i="2"/>
  <c r="BH1102" i="2"/>
  <c r="BG1102" i="2"/>
  <c r="BF1102" i="2"/>
  <c r="T1102" i="2"/>
  <c r="R1102" i="2"/>
  <c r="P1102" i="2"/>
  <c r="BK1102" i="2"/>
  <c r="J1102" i="2"/>
  <c r="BE1102" i="2" s="1"/>
  <c r="BI1095" i="2"/>
  <c r="BH1095" i="2"/>
  <c r="BG1095" i="2"/>
  <c r="BF1095" i="2"/>
  <c r="T1095" i="2"/>
  <c r="R1095" i="2"/>
  <c r="P1095" i="2"/>
  <c r="BK1095" i="2"/>
  <c r="J1095" i="2"/>
  <c r="BE1095" i="2" s="1"/>
  <c r="BI1087" i="2"/>
  <c r="BH1087" i="2"/>
  <c r="BG1087" i="2"/>
  <c r="BF1087" i="2"/>
  <c r="T1087" i="2"/>
  <c r="R1087" i="2"/>
  <c r="P1087" i="2"/>
  <c r="BK1087" i="2"/>
  <c r="J1087" i="2"/>
  <c r="BE1087" i="2" s="1"/>
  <c r="BI1080" i="2"/>
  <c r="BH1080" i="2"/>
  <c r="BG1080" i="2"/>
  <c r="BF1080" i="2"/>
  <c r="T1080" i="2"/>
  <c r="R1080" i="2"/>
  <c r="P1080" i="2"/>
  <c r="BK1080" i="2"/>
  <c r="J1080" i="2"/>
  <c r="BE1080" i="2" s="1"/>
  <c r="BI1073" i="2"/>
  <c r="BH1073" i="2"/>
  <c r="BG1073" i="2"/>
  <c r="BF1073" i="2"/>
  <c r="T1073" i="2"/>
  <c r="R1073" i="2"/>
  <c r="P1073" i="2"/>
  <c r="BK1073" i="2"/>
  <c r="J1073" i="2"/>
  <c r="BE1073" i="2" s="1"/>
  <c r="BI1061" i="2"/>
  <c r="BH1061" i="2"/>
  <c r="BG1061" i="2"/>
  <c r="BF1061" i="2"/>
  <c r="T1061" i="2"/>
  <c r="R1061" i="2"/>
  <c r="P1061" i="2"/>
  <c r="BK1061" i="2"/>
  <c r="J1061" i="2"/>
  <c r="BE1061" i="2" s="1"/>
  <c r="BI1054" i="2"/>
  <c r="BH1054" i="2"/>
  <c r="BG1054" i="2"/>
  <c r="BF1054" i="2"/>
  <c r="T1054" i="2"/>
  <c r="R1054" i="2"/>
  <c r="P1054" i="2"/>
  <c r="BK1054" i="2"/>
  <c r="J1054" i="2"/>
  <c r="BE1054" i="2" s="1"/>
  <c r="BI1047" i="2"/>
  <c r="BH1047" i="2"/>
  <c r="BG1047" i="2"/>
  <c r="BF1047" i="2"/>
  <c r="T1047" i="2"/>
  <c r="R1047" i="2"/>
  <c r="P1047" i="2"/>
  <c r="BK1047" i="2"/>
  <c r="J1047" i="2"/>
  <c r="BE1047" i="2" s="1"/>
  <c r="BI1034" i="2"/>
  <c r="BH1034" i="2"/>
  <c r="BG1034" i="2"/>
  <c r="BF1034" i="2"/>
  <c r="T1034" i="2"/>
  <c r="R1034" i="2"/>
  <c r="P1034" i="2"/>
  <c r="BK1034" i="2"/>
  <c r="J1034" i="2"/>
  <c r="BE1034" i="2" s="1"/>
  <c r="BI1028" i="2"/>
  <c r="BH1028" i="2"/>
  <c r="BG1028" i="2"/>
  <c r="BF1028" i="2"/>
  <c r="T1028" i="2"/>
  <c r="R1028" i="2"/>
  <c r="P1028" i="2"/>
  <c r="BK1028" i="2"/>
  <c r="J1028" i="2"/>
  <c r="BE1028" i="2" s="1"/>
  <c r="BI1022" i="2"/>
  <c r="BH1022" i="2"/>
  <c r="BG1022" i="2"/>
  <c r="BF1022" i="2"/>
  <c r="T1022" i="2"/>
  <c r="R1022" i="2"/>
  <c r="P1022" i="2"/>
  <c r="BK1022" i="2"/>
  <c r="J1022" i="2"/>
  <c r="BE1022" i="2" s="1"/>
  <c r="BI1015" i="2"/>
  <c r="BH1015" i="2"/>
  <c r="BG1015" i="2"/>
  <c r="BF1015" i="2"/>
  <c r="T1015" i="2"/>
  <c r="R1015" i="2"/>
  <c r="P1015" i="2"/>
  <c r="BK1015" i="2"/>
  <c r="J1015" i="2"/>
  <c r="BE1015" i="2" s="1"/>
  <c r="BI1007" i="2"/>
  <c r="BH1007" i="2"/>
  <c r="BG1007" i="2"/>
  <c r="BF1007" i="2"/>
  <c r="T1007" i="2"/>
  <c r="R1007" i="2"/>
  <c r="P1007" i="2"/>
  <c r="BK1007" i="2"/>
  <c r="J1007" i="2"/>
  <c r="BE1007" i="2" s="1"/>
  <c r="BI998" i="2"/>
  <c r="BH998" i="2"/>
  <c r="BG998" i="2"/>
  <c r="BF998" i="2"/>
  <c r="T998" i="2"/>
  <c r="R998" i="2"/>
  <c r="P998" i="2"/>
  <c r="BK998" i="2"/>
  <c r="J998" i="2"/>
  <c r="BE998" i="2" s="1"/>
  <c r="BI991" i="2"/>
  <c r="BH991" i="2"/>
  <c r="BG991" i="2"/>
  <c r="BF991" i="2"/>
  <c r="T991" i="2"/>
  <c r="R991" i="2"/>
  <c r="P991" i="2"/>
  <c r="BK991" i="2"/>
  <c r="J991" i="2"/>
  <c r="BE991" i="2" s="1"/>
  <c r="BI982" i="2"/>
  <c r="BH982" i="2"/>
  <c r="BG982" i="2"/>
  <c r="BF982" i="2"/>
  <c r="T982" i="2"/>
  <c r="R982" i="2"/>
  <c r="P982" i="2"/>
  <c r="BK982" i="2"/>
  <c r="J982" i="2"/>
  <c r="BE982" i="2" s="1"/>
  <c r="BI974" i="2"/>
  <c r="BH974" i="2"/>
  <c r="BG974" i="2"/>
  <c r="BF974" i="2"/>
  <c r="T974" i="2"/>
  <c r="R974" i="2"/>
  <c r="P974" i="2"/>
  <c r="BK974" i="2"/>
  <c r="J974" i="2"/>
  <c r="BE974" i="2" s="1"/>
  <c r="BI964" i="2"/>
  <c r="BH964" i="2"/>
  <c r="BG964" i="2"/>
  <c r="BF964" i="2"/>
  <c r="T964" i="2"/>
  <c r="R964" i="2"/>
  <c r="P964" i="2"/>
  <c r="BK964" i="2"/>
  <c r="J964" i="2"/>
  <c r="BE964" i="2" s="1"/>
  <c r="BI954" i="2"/>
  <c r="BH954" i="2"/>
  <c r="BG954" i="2"/>
  <c r="BF954" i="2"/>
  <c r="T954" i="2"/>
  <c r="R954" i="2"/>
  <c r="P954" i="2"/>
  <c r="BK954" i="2"/>
  <c r="J954" i="2"/>
  <c r="BE954" i="2" s="1"/>
  <c r="BI946" i="2"/>
  <c r="BH946" i="2"/>
  <c r="BG946" i="2"/>
  <c r="BF946" i="2"/>
  <c r="T946" i="2"/>
  <c r="R946" i="2"/>
  <c r="P946" i="2"/>
  <c r="BK946" i="2"/>
  <c r="J946" i="2"/>
  <c r="BE946" i="2" s="1"/>
  <c r="BI939" i="2"/>
  <c r="BH939" i="2"/>
  <c r="BG939" i="2"/>
  <c r="BF939" i="2"/>
  <c r="T939" i="2"/>
  <c r="R939" i="2"/>
  <c r="P939" i="2"/>
  <c r="BK939" i="2"/>
  <c r="J939" i="2"/>
  <c r="BE939" i="2" s="1"/>
  <c r="BI929" i="2"/>
  <c r="BH929" i="2"/>
  <c r="BG929" i="2"/>
  <c r="BF929" i="2"/>
  <c r="T929" i="2"/>
  <c r="R929" i="2"/>
  <c r="P929" i="2"/>
  <c r="BK929" i="2"/>
  <c r="J929" i="2"/>
  <c r="BE929" i="2" s="1"/>
  <c r="BI922" i="2"/>
  <c r="BH922" i="2"/>
  <c r="BG922" i="2"/>
  <c r="BF922" i="2"/>
  <c r="T922" i="2"/>
  <c r="R922" i="2"/>
  <c r="P922" i="2"/>
  <c r="BK922" i="2"/>
  <c r="J922" i="2"/>
  <c r="BE922" i="2" s="1"/>
  <c r="BI904" i="2"/>
  <c r="BH904" i="2"/>
  <c r="BG904" i="2"/>
  <c r="BF904" i="2"/>
  <c r="T904" i="2"/>
  <c r="T903" i="2" s="1"/>
  <c r="R904" i="2"/>
  <c r="R903" i="2" s="1"/>
  <c r="P904" i="2"/>
  <c r="P903" i="2" s="1"/>
  <c r="BK904" i="2"/>
  <c r="BK903" i="2" s="1"/>
  <c r="J903" i="2" s="1"/>
  <c r="J100" i="2" s="1"/>
  <c r="J904" i="2"/>
  <c r="BE904" i="2" s="1"/>
  <c r="BI881" i="2"/>
  <c r="BH881" i="2"/>
  <c r="BG881" i="2"/>
  <c r="BF881" i="2"/>
  <c r="T881" i="2"/>
  <c r="R881" i="2"/>
  <c r="P881" i="2"/>
  <c r="BK881" i="2"/>
  <c r="J881" i="2"/>
  <c r="BE881" i="2" s="1"/>
  <c r="BI860" i="2"/>
  <c r="BH860" i="2"/>
  <c r="BG860" i="2"/>
  <c r="BF860" i="2"/>
  <c r="T860" i="2"/>
  <c r="R860" i="2"/>
  <c r="P860" i="2"/>
  <c r="BK860" i="2"/>
  <c r="J860" i="2"/>
  <c r="BE860" i="2" s="1"/>
  <c r="BI839" i="2"/>
  <c r="BH839" i="2"/>
  <c r="BG839" i="2"/>
  <c r="BF839" i="2"/>
  <c r="T839" i="2"/>
  <c r="R839" i="2"/>
  <c r="P839" i="2"/>
  <c r="BK839" i="2"/>
  <c r="J839" i="2"/>
  <c r="BE839" i="2" s="1"/>
  <c r="BI818" i="2"/>
  <c r="BH818" i="2"/>
  <c r="BG818" i="2"/>
  <c r="BF818" i="2"/>
  <c r="T818" i="2"/>
  <c r="R818" i="2"/>
  <c r="P818" i="2"/>
  <c r="BK818" i="2"/>
  <c r="J818" i="2"/>
  <c r="BE818" i="2" s="1"/>
  <c r="BI811" i="2"/>
  <c r="BH811" i="2"/>
  <c r="BG811" i="2"/>
  <c r="BF811" i="2"/>
  <c r="T811" i="2"/>
  <c r="R811" i="2"/>
  <c r="P811" i="2"/>
  <c r="BK811" i="2"/>
  <c r="J811" i="2"/>
  <c r="BE811" i="2" s="1"/>
  <c r="BI804" i="2"/>
  <c r="BH804" i="2"/>
  <c r="BG804" i="2"/>
  <c r="BF804" i="2"/>
  <c r="T804" i="2"/>
  <c r="R804" i="2"/>
  <c r="P804" i="2"/>
  <c r="BK804" i="2"/>
  <c r="J804" i="2"/>
  <c r="BE804" i="2" s="1"/>
  <c r="BI795" i="2"/>
  <c r="BH795" i="2"/>
  <c r="BG795" i="2"/>
  <c r="BF795" i="2"/>
  <c r="T795" i="2"/>
  <c r="R795" i="2"/>
  <c r="P795" i="2"/>
  <c r="BK795" i="2"/>
  <c r="J795" i="2"/>
  <c r="BE795" i="2" s="1"/>
  <c r="BI787" i="2"/>
  <c r="BH787" i="2"/>
  <c r="BG787" i="2"/>
  <c r="BF787" i="2"/>
  <c r="T787" i="2"/>
  <c r="R787" i="2"/>
  <c r="P787" i="2"/>
  <c r="BK787" i="2"/>
  <c r="J787" i="2"/>
  <c r="BE787" i="2" s="1"/>
  <c r="BI780" i="2"/>
  <c r="BH780" i="2"/>
  <c r="BG780" i="2"/>
  <c r="BF780" i="2"/>
  <c r="T780" i="2"/>
  <c r="R780" i="2"/>
  <c r="P780" i="2"/>
  <c r="BK780" i="2"/>
  <c r="J780" i="2"/>
  <c r="BE780" i="2" s="1"/>
  <c r="BI771" i="2"/>
  <c r="BH771" i="2"/>
  <c r="BG771" i="2"/>
  <c r="BF771" i="2"/>
  <c r="T771" i="2"/>
  <c r="R771" i="2"/>
  <c r="P771" i="2"/>
  <c r="BK771" i="2"/>
  <c r="J771" i="2"/>
  <c r="BE771" i="2" s="1"/>
  <c r="BI762" i="2"/>
  <c r="BH762" i="2"/>
  <c r="BG762" i="2"/>
  <c r="BF762" i="2"/>
  <c r="T762" i="2"/>
  <c r="R762" i="2"/>
  <c r="P762" i="2"/>
  <c r="BK762" i="2"/>
  <c r="J762" i="2"/>
  <c r="BE762" i="2" s="1"/>
  <c r="BI751" i="2"/>
  <c r="BH751" i="2"/>
  <c r="BG751" i="2"/>
  <c r="BF751" i="2"/>
  <c r="T751" i="2"/>
  <c r="R751" i="2"/>
  <c r="P751" i="2"/>
  <c r="BK751" i="2"/>
  <c r="J751" i="2"/>
  <c r="BE751" i="2" s="1"/>
  <c r="BI743" i="2"/>
  <c r="BH743" i="2"/>
  <c r="BG743" i="2"/>
  <c r="BF743" i="2"/>
  <c r="T743" i="2"/>
  <c r="R743" i="2"/>
  <c r="P743" i="2"/>
  <c r="BK743" i="2"/>
  <c r="J743" i="2"/>
  <c r="BE743" i="2" s="1"/>
  <c r="BI736" i="2"/>
  <c r="BH736" i="2"/>
  <c r="BG736" i="2"/>
  <c r="BF736" i="2"/>
  <c r="T736" i="2"/>
  <c r="R736" i="2"/>
  <c r="P736" i="2"/>
  <c r="BK736" i="2"/>
  <c r="J736" i="2"/>
  <c r="BE736" i="2" s="1"/>
  <c r="BI723" i="2"/>
  <c r="BH723" i="2"/>
  <c r="BG723" i="2"/>
  <c r="BF723" i="2"/>
  <c r="T723" i="2"/>
  <c r="R723" i="2"/>
  <c r="P723" i="2"/>
  <c r="BK723" i="2"/>
  <c r="J723" i="2"/>
  <c r="BE723" i="2" s="1"/>
  <c r="BI708" i="2"/>
  <c r="BH708" i="2"/>
  <c r="BG708" i="2"/>
  <c r="BF708" i="2"/>
  <c r="T708" i="2"/>
  <c r="R708" i="2"/>
  <c r="P708" i="2"/>
  <c r="BK708" i="2"/>
  <c r="J708" i="2"/>
  <c r="BE708" i="2" s="1"/>
  <c r="BI694" i="2"/>
  <c r="BH694" i="2"/>
  <c r="BG694" i="2"/>
  <c r="BF694" i="2"/>
  <c r="T694" i="2"/>
  <c r="R694" i="2"/>
  <c r="P694" i="2"/>
  <c r="BK694" i="2"/>
  <c r="J694" i="2"/>
  <c r="BE694" i="2" s="1"/>
  <c r="BI680" i="2"/>
  <c r="BH680" i="2"/>
  <c r="BG680" i="2"/>
  <c r="BF680" i="2"/>
  <c r="T680" i="2"/>
  <c r="R680" i="2"/>
  <c r="P680" i="2"/>
  <c r="BK680" i="2"/>
  <c r="J680" i="2"/>
  <c r="BE680" i="2" s="1"/>
  <c r="BI671" i="2"/>
  <c r="BH671" i="2"/>
  <c r="BG671" i="2"/>
  <c r="BF671" i="2"/>
  <c r="T671" i="2"/>
  <c r="R671" i="2"/>
  <c r="P671" i="2"/>
  <c r="BK671" i="2"/>
  <c r="J671" i="2"/>
  <c r="BE671" i="2" s="1"/>
  <c r="BI662" i="2"/>
  <c r="BH662" i="2"/>
  <c r="BG662" i="2"/>
  <c r="BF662" i="2"/>
  <c r="T662" i="2"/>
  <c r="R662" i="2"/>
  <c r="P662" i="2"/>
  <c r="BK662" i="2"/>
  <c r="J662" i="2"/>
  <c r="BE662" i="2" s="1"/>
  <c r="BI655" i="2"/>
  <c r="BH655" i="2"/>
  <c r="BG655" i="2"/>
  <c r="BF655" i="2"/>
  <c r="T655" i="2"/>
  <c r="R655" i="2"/>
  <c r="P655" i="2"/>
  <c r="BK655" i="2"/>
  <c r="J655" i="2"/>
  <c r="BE655" i="2" s="1"/>
  <c r="BI649" i="2"/>
  <c r="BH649" i="2"/>
  <c r="BG649" i="2"/>
  <c r="BF649" i="2"/>
  <c r="T649" i="2"/>
  <c r="R649" i="2"/>
  <c r="P649" i="2"/>
  <c r="BK649" i="2"/>
  <c r="J649" i="2"/>
  <c r="BE649" i="2" s="1"/>
  <c r="BI635" i="2"/>
  <c r="BH635" i="2"/>
  <c r="BG635" i="2"/>
  <c r="BF635" i="2"/>
  <c r="T635" i="2"/>
  <c r="R635" i="2"/>
  <c r="P635" i="2"/>
  <c r="BK635" i="2"/>
  <c r="J635" i="2"/>
  <c r="BE635" i="2" s="1"/>
  <c r="BI632" i="2"/>
  <c r="BH632" i="2"/>
  <c r="BG632" i="2"/>
  <c r="BF632" i="2"/>
  <c r="T632" i="2"/>
  <c r="R632" i="2"/>
  <c r="P632" i="2"/>
  <c r="BK632" i="2"/>
  <c r="J632" i="2"/>
  <c r="BE632" i="2" s="1"/>
  <c r="BI618" i="2"/>
  <c r="BH618" i="2"/>
  <c r="BG618" i="2"/>
  <c r="BF618" i="2"/>
  <c r="T618" i="2"/>
  <c r="R618" i="2"/>
  <c r="P618" i="2"/>
  <c r="BK618" i="2"/>
  <c r="J618" i="2"/>
  <c r="BE618" i="2" s="1"/>
  <c r="BI604" i="2"/>
  <c r="BH604" i="2"/>
  <c r="BG604" i="2"/>
  <c r="BF604" i="2"/>
  <c r="T604" i="2"/>
  <c r="R604" i="2"/>
  <c r="P604" i="2"/>
  <c r="BK604" i="2"/>
  <c r="J604" i="2"/>
  <c r="BE604" i="2" s="1"/>
  <c r="BI587" i="2"/>
  <c r="BH587" i="2"/>
  <c r="BG587" i="2"/>
  <c r="BF587" i="2"/>
  <c r="T587" i="2"/>
  <c r="R587" i="2"/>
  <c r="P587" i="2"/>
  <c r="BK587" i="2"/>
  <c r="J587" i="2"/>
  <c r="BE587" i="2" s="1"/>
  <c r="BI570" i="2"/>
  <c r="BH570" i="2"/>
  <c r="BG570" i="2"/>
  <c r="BF570" i="2"/>
  <c r="T570" i="2"/>
  <c r="R570" i="2"/>
  <c r="P570" i="2"/>
  <c r="BK570" i="2"/>
  <c r="J570" i="2"/>
  <c r="BE570" i="2" s="1"/>
  <c r="BI553" i="2"/>
  <c r="BH553" i="2"/>
  <c r="BG553" i="2"/>
  <c r="BF553" i="2"/>
  <c r="T553" i="2"/>
  <c r="R553" i="2"/>
  <c r="P553" i="2"/>
  <c r="BK553" i="2"/>
  <c r="J553" i="2"/>
  <c r="BE553" i="2" s="1"/>
  <c r="BI517" i="2"/>
  <c r="BH517" i="2"/>
  <c r="BG517" i="2"/>
  <c r="BF517" i="2"/>
  <c r="T517" i="2"/>
  <c r="R517" i="2"/>
  <c r="P517" i="2"/>
  <c r="BK517" i="2"/>
  <c r="J517" i="2"/>
  <c r="BE517" i="2" s="1"/>
  <c r="BI488" i="2"/>
  <c r="BH488" i="2"/>
  <c r="BG488" i="2"/>
  <c r="BF488" i="2"/>
  <c r="T488" i="2"/>
  <c r="R488" i="2"/>
  <c r="P488" i="2"/>
  <c r="BK488" i="2"/>
  <c r="J488" i="2"/>
  <c r="BE488" i="2" s="1"/>
  <c r="BI453" i="2"/>
  <c r="BH453" i="2"/>
  <c r="BG453" i="2"/>
  <c r="BF453" i="2"/>
  <c r="T453" i="2"/>
  <c r="R453" i="2"/>
  <c r="P453" i="2"/>
  <c r="BK453" i="2"/>
  <c r="J453" i="2"/>
  <c r="BE453" i="2" s="1"/>
  <c r="BI436" i="2"/>
  <c r="BH436" i="2"/>
  <c r="BG436" i="2"/>
  <c r="BF436" i="2"/>
  <c r="T436" i="2"/>
  <c r="R436" i="2"/>
  <c r="P436" i="2"/>
  <c r="BK436" i="2"/>
  <c r="J436" i="2"/>
  <c r="BE436" i="2" s="1"/>
  <c r="BI408" i="2"/>
  <c r="BH408" i="2"/>
  <c r="BG408" i="2"/>
  <c r="BF408" i="2"/>
  <c r="T408" i="2"/>
  <c r="R408" i="2"/>
  <c r="P408" i="2"/>
  <c r="BK408" i="2"/>
  <c r="J408" i="2"/>
  <c r="BE408" i="2" s="1"/>
  <c r="BI372" i="2"/>
  <c r="BH372" i="2"/>
  <c r="BG372" i="2"/>
  <c r="BF372" i="2"/>
  <c r="T372" i="2"/>
  <c r="R372" i="2"/>
  <c r="P372" i="2"/>
  <c r="BK372" i="2"/>
  <c r="J372" i="2"/>
  <c r="BE372" i="2" s="1"/>
  <c r="BI354" i="2"/>
  <c r="BH354" i="2"/>
  <c r="BG354" i="2"/>
  <c r="BF354" i="2"/>
  <c r="T354" i="2"/>
  <c r="R354" i="2"/>
  <c r="P354" i="2"/>
  <c r="BK354" i="2"/>
  <c r="J354" i="2"/>
  <c r="BE354" i="2" s="1"/>
  <c r="BI325" i="2"/>
  <c r="BH325" i="2"/>
  <c r="BG325" i="2"/>
  <c r="BF325" i="2"/>
  <c r="T325" i="2"/>
  <c r="R325" i="2"/>
  <c r="P325" i="2"/>
  <c r="BK325" i="2"/>
  <c r="J325" i="2"/>
  <c r="BE325" i="2" s="1"/>
  <c r="BI298" i="2"/>
  <c r="BH298" i="2"/>
  <c r="BG298" i="2"/>
  <c r="BF298" i="2"/>
  <c r="T298" i="2"/>
  <c r="R298" i="2"/>
  <c r="P298" i="2"/>
  <c r="BK298" i="2"/>
  <c r="J298" i="2"/>
  <c r="BE298" i="2" s="1"/>
  <c r="BI280" i="2"/>
  <c r="BH280" i="2"/>
  <c r="BG280" i="2"/>
  <c r="BF280" i="2"/>
  <c r="T280" i="2"/>
  <c r="R280" i="2"/>
  <c r="P280" i="2"/>
  <c r="BK280" i="2"/>
  <c r="J280" i="2"/>
  <c r="BE280" i="2" s="1"/>
  <c r="BI261" i="2"/>
  <c r="BH261" i="2"/>
  <c r="BG261" i="2"/>
  <c r="BF261" i="2"/>
  <c r="T261" i="2"/>
  <c r="R261" i="2"/>
  <c r="P261" i="2"/>
  <c r="BK261" i="2"/>
  <c r="J261" i="2"/>
  <c r="BE261" i="2" s="1"/>
  <c r="BI251" i="2"/>
  <c r="BH251" i="2"/>
  <c r="BG251" i="2"/>
  <c r="BF251" i="2"/>
  <c r="T251" i="2"/>
  <c r="R251" i="2"/>
  <c r="P251" i="2"/>
  <c r="BK251" i="2"/>
  <c r="J251" i="2"/>
  <c r="BE251" i="2" s="1"/>
  <c r="BI242" i="2"/>
  <c r="BH242" i="2"/>
  <c r="BG242" i="2"/>
  <c r="BF242" i="2"/>
  <c r="T242" i="2"/>
  <c r="R242" i="2"/>
  <c r="P242" i="2"/>
  <c r="BK242" i="2"/>
  <c r="J242" i="2"/>
  <c r="BE242" i="2" s="1"/>
  <c r="BI224" i="2"/>
  <c r="BH224" i="2"/>
  <c r="BG224" i="2"/>
  <c r="BF224" i="2"/>
  <c r="T224" i="2"/>
  <c r="R224" i="2"/>
  <c r="P224" i="2"/>
  <c r="BK224" i="2"/>
  <c r="J224" i="2"/>
  <c r="BE224" i="2" s="1"/>
  <c r="BI207" i="2"/>
  <c r="BH207" i="2"/>
  <c r="BG207" i="2"/>
  <c r="BF207" i="2"/>
  <c r="T207" i="2"/>
  <c r="R207" i="2"/>
  <c r="P207" i="2"/>
  <c r="BK207" i="2"/>
  <c r="J207" i="2"/>
  <c r="BE207" i="2" s="1"/>
  <c r="BI193" i="2"/>
  <c r="BH193" i="2"/>
  <c r="BG193" i="2"/>
  <c r="BF193" i="2"/>
  <c r="T193" i="2"/>
  <c r="R193" i="2"/>
  <c r="P193" i="2"/>
  <c r="BK193" i="2"/>
  <c r="J193" i="2"/>
  <c r="BE193" i="2" s="1"/>
  <c r="BI180" i="2"/>
  <c r="BH180" i="2"/>
  <c r="BG180" i="2"/>
  <c r="BF180" i="2"/>
  <c r="T180" i="2"/>
  <c r="R180" i="2"/>
  <c r="P180" i="2"/>
  <c r="BK180" i="2"/>
  <c r="J180" i="2"/>
  <c r="BE180" i="2" s="1"/>
  <c r="BI172" i="2"/>
  <c r="BH172" i="2"/>
  <c r="BG172" i="2"/>
  <c r="BF172" i="2"/>
  <c r="T172" i="2"/>
  <c r="R172" i="2"/>
  <c r="P172" i="2"/>
  <c r="BK172" i="2"/>
  <c r="J172" i="2"/>
  <c r="BE172" i="2" s="1"/>
  <c r="BI158" i="2"/>
  <c r="BH158" i="2"/>
  <c r="BG158" i="2"/>
  <c r="BF158" i="2"/>
  <c r="T158" i="2"/>
  <c r="R158" i="2"/>
  <c r="P158" i="2"/>
  <c r="BK158" i="2"/>
  <c r="J158" i="2"/>
  <c r="BE158" i="2" s="1"/>
  <c r="BI150" i="2"/>
  <c r="BH150" i="2"/>
  <c r="BG150" i="2"/>
  <c r="BF150" i="2"/>
  <c r="T150" i="2"/>
  <c r="R150" i="2"/>
  <c r="P150" i="2"/>
  <c r="BK150" i="2"/>
  <c r="J150" i="2"/>
  <c r="BE150" i="2" s="1"/>
  <c r="BI142" i="2"/>
  <c r="BH142" i="2"/>
  <c r="BG142" i="2"/>
  <c r="BF142" i="2"/>
  <c r="T142" i="2"/>
  <c r="R142" i="2"/>
  <c r="P142" i="2"/>
  <c r="BK142" i="2"/>
  <c r="J142" i="2"/>
  <c r="BE142" i="2" s="1"/>
  <c r="BI134" i="2"/>
  <c r="BH134" i="2"/>
  <c r="BG134" i="2"/>
  <c r="BF134" i="2"/>
  <c r="T134" i="2"/>
  <c r="R134" i="2"/>
  <c r="P134" i="2"/>
  <c r="BK134" i="2"/>
  <c r="J134" i="2"/>
  <c r="BE134" i="2" s="1"/>
  <c r="F127" i="2"/>
  <c r="F125" i="2"/>
  <c r="E123" i="2"/>
  <c r="F90" i="2"/>
  <c r="F88" i="2"/>
  <c r="E86" i="2"/>
  <c r="J18" i="2"/>
  <c r="E18" i="2"/>
  <c r="F128" i="2" s="1"/>
  <c r="J17" i="2"/>
  <c r="J12" i="2"/>
  <c r="J125" i="2" s="1"/>
  <c r="E7" i="2"/>
  <c r="E121" i="2" s="1"/>
  <c r="AS94" i="1"/>
  <c r="L90" i="1"/>
  <c r="L89" i="1"/>
  <c r="AM87" i="1"/>
  <c r="L87" i="1"/>
  <c r="L85" i="1"/>
  <c r="L84" i="1"/>
  <c r="J88" i="2" l="1"/>
  <c r="F91" i="2"/>
  <c r="P124" i="3"/>
  <c r="T193" i="3"/>
  <c r="R124" i="3"/>
  <c r="F36" i="3"/>
  <c r="BC96" i="1" s="1"/>
  <c r="R155" i="3"/>
  <c r="BK193" i="3"/>
  <c r="J193" i="3" s="1"/>
  <c r="J102" i="3" s="1"/>
  <c r="T184" i="3"/>
  <c r="R184" i="3"/>
  <c r="P193" i="3"/>
  <c r="BK124" i="3"/>
  <c r="J33" i="3"/>
  <c r="AV96" i="1" s="1"/>
  <c r="T124" i="3"/>
  <c r="J89" i="3"/>
  <c r="F92" i="3"/>
  <c r="P184" i="3"/>
  <c r="T155" i="3"/>
  <c r="F35" i="3"/>
  <c r="BB96" i="1" s="1"/>
  <c r="BK155" i="3"/>
  <c r="J155" i="3" s="1"/>
  <c r="J100" i="3" s="1"/>
  <c r="F34" i="3"/>
  <c r="BA96" i="1" s="1"/>
  <c r="R193" i="3"/>
  <c r="P1560" i="2"/>
  <c r="P1542" i="2"/>
  <c r="R803" i="2"/>
  <c r="P1470" i="2"/>
  <c r="P1455" i="2"/>
  <c r="P133" i="2"/>
  <c r="R722" i="2"/>
  <c r="T1455" i="2"/>
  <c r="R1542" i="2"/>
  <c r="BK1560" i="2"/>
  <c r="J1560" i="2" s="1"/>
  <c r="J108" i="2" s="1"/>
  <c r="R1585" i="2"/>
  <c r="R1574" i="2" s="1"/>
  <c r="E84" i="2"/>
  <c r="J34" i="2"/>
  <c r="AW95" i="1" s="1"/>
  <c r="R921" i="2"/>
  <c r="R953" i="2"/>
  <c r="T133" i="2"/>
  <c r="F36" i="2"/>
  <c r="BC95" i="1" s="1"/>
  <c r="BK133" i="2"/>
  <c r="F37" i="2"/>
  <c r="BD95" i="1" s="1"/>
  <c r="F34" i="2"/>
  <c r="BA95" i="1" s="1"/>
  <c r="T722" i="2"/>
  <c r="T803" i="2"/>
  <c r="T921" i="2"/>
  <c r="T953" i="2"/>
  <c r="R1470" i="2"/>
  <c r="T1542" i="2"/>
  <c r="BK1542" i="2"/>
  <c r="J1542" i="2" s="1"/>
  <c r="J107" i="2" s="1"/>
  <c r="BK722" i="2"/>
  <c r="J722" i="2" s="1"/>
  <c r="J98" i="2" s="1"/>
  <c r="BK803" i="2"/>
  <c r="J803" i="2" s="1"/>
  <c r="J99" i="2" s="1"/>
  <c r="BK921" i="2"/>
  <c r="J921" i="2" s="1"/>
  <c r="J101" i="2" s="1"/>
  <c r="BK953" i="2"/>
  <c r="J953" i="2" s="1"/>
  <c r="J102" i="2" s="1"/>
  <c r="R1455" i="2"/>
  <c r="BK1470" i="2"/>
  <c r="J1470" i="2" s="1"/>
  <c r="J104" i="2" s="1"/>
  <c r="T1470" i="2"/>
  <c r="T1560" i="2"/>
  <c r="T1585" i="2"/>
  <c r="T1574" i="2" s="1"/>
  <c r="P1585" i="2"/>
  <c r="P1574" i="2" s="1"/>
  <c r="R133" i="2"/>
  <c r="F35" i="2"/>
  <c r="BB95" i="1" s="1"/>
  <c r="BB94" i="1" s="1"/>
  <c r="AX94" i="1" s="1"/>
  <c r="P722" i="2"/>
  <c r="P803" i="2"/>
  <c r="P921" i="2"/>
  <c r="P953" i="2"/>
  <c r="BK1455" i="2"/>
  <c r="J1455" i="2" s="1"/>
  <c r="J103" i="2" s="1"/>
  <c r="R1560" i="2"/>
  <c r="J133" i="2"/>
  <c r="J97" i="2" s="1"/>
  <c r="J33" i="2"/>
  <c r="AV95" i="1" s="1"/>
  <c r="J1575" i="2"/>
  <c r="J110" i="2" s="1"/>
  <c r="J124" i="3"/>
  <c r="J98" i="3" s="1"/>
  <c r="BK123" i="3"/>
  <c r="F33" i="2"/>
  <c r="AZ95" i="1" s="1"/>
  <c r="BK1585" i="2"/>
  <c r="J1585" i="2" s="1"/>
  <c r="J111" i="2" s="1"/>
  <c r="P155" i="3"/>
  <c r="E112" i="3"/>
  <c r="E85" i="3"/>
  <c r="F33" i="3"/>
  <c r="AZ96" i="1" s="1"/>
  <c r="F37" i="3"/>
  <c r="BD96" i="1" s="1"/>
  <c r="J34" i="3"/>
  <c r="AW96" i="1" s="1"/>
  <c r="AT96" i="1" s="1"/>
  <c r="P1541" i="2" l="1"/>
  <c r="T1541" i="2"/>
  <c r="AT95" i="1"/>
  <c r="BC94" i="1"/>
  <c r="W32" i="1" s="1"/>
  <c r="R123" i="3"/>
  <c r="R122" i="3" s="1"/>
  <c r="P123" i="3"/>
  <c r="P122" i="3" s="1"/>
  <c r="AU96" i="1" s="1"/>
  <c r="BA94" i="1"/>
  <c r="W30" i="1" s="1"/>
  <c r="BD94" i="1"/>
  <c r="W33" i="1" s="1"/>
  <c r="T123" i="3"/>
  <c r="T122" i="3" s="1"/>
  <c r="R1541" i="2"/>
  <c r="P132" i="2"/>
  <c r="R132" i="2"/>
  <c r="BK132" i="2"/>
  <c r="J132" i="2" s="1"/>
  <c r="J96" i="2" s="1"/>
  <c r="W31" i="1"/>
  <c r="BK1541" i="2"/>
  <c r="J1541" i="2" s="1"/>
  <c r="J106" i="2" s="1"/>
  <c r="T132" i="2"/>
  <c r="AZ94" i="1"/>
  <c r="J123" i="3"/>
  <c r="J97" i="3" s="1"/>
  <c r="BK122" i="3"/>
  <c r="J122" i="3" s="1"/>
  <c r="BK1574" i="2"/>
  <c r="J1574" i="2" s="1"/>
  <c r="J109" i="2" s="1"/>
  <c r="T131" i="2" l="1"/>
  <c r="R131" i="2"/>
  <c r="P131" i="2"/>
  <c r="AU95" i="1" s="1"/>
  <c r="AU94" i="1" s="1"/>
  <c r="AY94" i="1"/>
  <c r="AW94" i="1"/>
  <c r="AK30" i="1" s="1"/>
  <c r="BK131" i="2"/>
  <c r="J131" i="2" s="1"/>
  <c r="J30" i="2" s="1"/>
  <c r="W29" i="1"/>
  <c r="AV94" i="1"/>
  <c r="J96" i="3"/>
  <c r="J30" i="3"/>
  <c r="J95" i="2" l="1"/>
  <c r="J39" i="2"/>
  <c r="AG95" i="1"/>
  <c r="J39" i="3"/>
  <c r="AG96" i="1"/>
  <c r="AN96" i="1" s="1"/>
  <c r="AT94" i="1"/>
  <c r="AK29" i="1"/>
  <c r="AN95" i="1" l="1"/>
  <c r="AG94" i="1"/>
  <c r="AK26" i="1" l="1"/>
  <c r="AK35" i="1" s="1"/>
  <c r="AN94" i="1"/>
</calcChain>
</file>

<file path=xl/sharedStrings.xml><?xml version="1.0" encoding="utf-8"?>
<sst xmlns="http://schemas.openxmlformats.org/spreadsheetml/2006/main" count="15206" uniqueCount="1077">
  <si>
    <t>Export Komplet</t>
  </si>
  <si>
    <t/>
  </si>
  <si>
    <t>2.0</t>
  </si>
  <si>
    <t>False</t>
  </si>
  <si>
    <t>{d2b87140-9d47-4185-80ee-b335312c6bbb}</t>
  </si>
  <si>
    <t>&gt;&gt;  skryté sloupce  &lt;&lt;</t>
  </si>
  <si>
    <t>0,01</t>
  </si>
  <si>
    <t>21</t>
  </si>
  <si>
    <t>15</t>
  </si>
  <si>
    <t>REKAPITULACE STAVBY</t>
  </si>
  <si>
    <t>v ---  níže se nacházejí doplnkové a pomocné údaje k sestavám  --- v</t>
  </si>
  <si>
    <t>Návod na vyplnění</t>
  </si>
  <si>
    <t>0,001</t>
  </si>
  <si>
    <t>Kód:</t>
  </si>
  <si>
    <t>11-5137-0200-N</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</si>
  <si>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</si>
  <si>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</si>
  <si>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DVZ Mladá Boleslav - kanalizace JIH - N</t>
  </si>
  <si>
    <t>KSO:</t>
  </si>
  <si>
    <t>827 21</t>
  </si>
  <si>
    <t>CC-CZ:</t>
  </si>
  <si>
    <t>22122</t>
  </si>
  <si>
    <t>Místo:</t>
  </si>
  <si>
    <t>Mladá Boleslav</t>
  </si>
  <si>
    <t>Datum:</t>
  </si>
  <si>
    <t>11. 3. 2019</t>
  </si>
  <si>
    <t>Zadavatel:</t>
  </si>
  <si>
    <t>IČ:</t>
  </si>
  <si>
    <t>Vodovody a kanalizace Mladá Boleslav, a.s.</t>
  </si>
  <si>
    <t>DIČ:</t>
  </si>
  <si>
    <t>Uchazeč:</t>
  </si>
  <si>
    <t>Vyplň údaj</t>
  </si>
  <si>
    <t>True</t>
  </si>
  <si>
    <t>Poznámka:</t>
  </si>
  <si>
    <t>Je-li v názvu položky v kontrolním rozpočtu nebo v soupisu prací uvedena v kolonce "Popis" obchodní značka jakéhokoliv materiálu, výrobku nebo technologie, má tento název pouze informativní charakter._x000D_
Pro ocenění a následně pro realizaci je možné použít jiný materiál, výrobek nebo technologii, se srovnatelnými nebo lepšími užitnými vlastnostmi, které odpovídají požadavkům dokumentace.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</si>
  <si>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</si>
  <si>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</si>
  <si>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</si>
  <si>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</si>
  <si>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</si>
  <si>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</si>
  <si>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</si>
  <si>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</si>
  <si>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</si>
  <si>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</si>
  <si>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</si>
  <si>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</si>
  <si>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</si>
  <si>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</si>
  <si>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</si>
  <si>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</si>
  <si>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</si>
  <si>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</si>
  <si>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</si>
  <si>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</si>
  <si>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</si>
  <si>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</si>
  <si>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</si>
  <si>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</si>
  <si>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</si>
  <si>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</si>
  <si>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</si>
  <si>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</si>
  <si>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</si>
  <si>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</si>
  <si>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</si>
  <si>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</si>
  <si>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</si>
  <si>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</si>
  <si>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</si>
  <si>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</si>
  <si>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</si>
  <si>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</si>
  <si>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</si>
  <si>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</si>
  <si>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</si>
  <si>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</si>
  <si>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</si>
  <si>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</si>
  <si>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</si>
  <si>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06</t>
  </si>
  <si>
    <t>Napojení výtlačného řádu z Chotětova</t>
  </si>
  <si>
    <t>STA</t>
  </si>
  <si>
    <t>1</t>
  </si>
  <si>
    <t>{30875ee5-616c-4ab4-84ea-0fc94f8061d7}</t>
  </si>
  <si>
    <t>2</t>
  </si>
  <si>
    <t>ON</t>
  </si>
  <si>
    <t>Ostatní a vedlejší náklady</t>
  </si>
  <si>
    <t>OST</t>
  </si>
  <si>
    <t>{902e99a8-6112-402c-9d93-3d28bef39b30}</t>
  </si>
  <si>
    <t>KRYCÍ LIST SOUPISU PRACÍ</t>
  </si>
  <si>
    <t>Objekt:</t>
  </si>
  <si>
    <t>SO 06 - Napojení výtlačného řádu z Chotětova</t>
  </si>
  <si>
    <t>CZ-CPV:</t>
  </si>
  <si>
    <t>45230000-8</t>
  </si>
  <si>
    <t>CZ-CPA:</t>
  </si>
  <si>
    <t>42.21.21</t>
  </si>
  <si>
    <t>Je-li v názvu položky v kontrolním rozpočtu nebo v soupisu prací uvedena v kolonce "Popis" obchodní značka jakéhokoliv materiálu, výrobku nebo technologie, má tento název pouze informativní charakter. Pro ocenění a následně pro realizaci je možné použít jiný materiál, výrobek nebo technologii, se srovnatelnými nebo lepšími užitnými vlastnostmi, které odpovídají požadavkům dokumentace.</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</si>
  <si>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</si>
  <si>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</si>
  <si>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</si>
  <si>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</si>
  <si>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</si>
  <si>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</si>
  <si>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</si>
  <si>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</si>
  <si>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</si>
  <si>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</si>
  <si>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</si>
  <si>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</si>
  <si>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</si>
  <si>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</si>
  <si>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</si>
  <si>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</si>
  <si>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</si>
  <si>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722 - Zdravotechnika - vnitřní vodovod</t>
  </si>
  <si>
    <t>M - Práce a dodávky M</t>
  </si>
  <si>
    <t xml:space="preserve">    21-M - Elektromontáže</t>
  </si>
  <si>
    <t xml:space="preserve">    23-M - Montáže potrubí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</si>
  <si>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</si>
  <si>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</si>
  <si>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</si>
  <si>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</si>
  <si>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</si>
  <si>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</si>
  <si>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</si>
  <si>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</si>
  <si>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</si>
  <si>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</si>
  <si>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</si>
  <si>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</si>
  <si>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</si>
  <si>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</si>
  <si>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</si>
  <si>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</si>
  <si>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</si>
  <si>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</si>
  <si>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113107123</t>
  </si>
  <si>
    <t>Odstranění podkladu z kameniva drceného tl 300 mm ručně</t>
  </si>
  <si>
    <t>m2</t>
  </si>
  <si>
    <t>CS ÚRS 2018 02</t>
  </si>
  <si>
    <t>4</t>
  </si>
  <si>
    <t>-1060527597</t>
  </si>
  <si>
    <t>PP</t>
  </si>
  <si>
    <t>Odstranění podkladů nebo krytů ručně s přemístěním hmot na skládku na vzdálenost do 3 m nebo s naložením na dopravní prostředek z kameniva hrubého drceného, o tl. vrstvy přes 200 do 300 mm</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</si>
  <si>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</si>
  <si>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</si>
  <si>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VV</t>
  </si>
  <si>
    <t>"SO 06 NAPOJENÍ VÝTLAČNÉHO ŘÁDU Z CHOTĚTOVA</t>
  </si>
  <si>
    <t>"montáž nové potrubí TLT</t>
  </si>
  <si>
    <t>"V6-V7 dl. 69,33m ornice - 6,62m panel, 30m ručně"0,88*(6,62)</t>
  </si>
  <si>
    <t>"V8-V9 dl. 80,79m ornice - 2,70m panel, 1kol45"0,88*(2,70)</t>
  </si>
  <si>
    <t>Součet</t>
  </si>
  <si>
    <t>113151111</t>
  </si>
  <si>
    <t>Rozebrání zpevněných ploch ze silničních dílců</t>
  </si>
  <si>
    <t>91208111</t>
  </si>
  <si>
    <t>Rozebírání zpevněných ploch  s přemístěním na skládku na vzdálenost do 20 m nebo s naložením na dopravní prostředek ze silničních panelů</t>
  </si>
  <si>
    <t xml:space="preserve">Poznámka k souboru cen:_x000D_
1. Cena je určena pro rozebírání silničních panelů jakýchkoliv rozměrů kladených do lože z kameniva včetně odstranění lože. </t>
  </si>
  <si>
    <t>"montáž nové potrubí TLT+PE</t>
  </si>
  <si>
    <t>"V8-V9 dl. 80,79m ornice - 2,70m panel"0,88*(2,70)</t>
  </si>
  <si>
    <t>3</t>
  </si>
  <si>
    <t>119001421</t>
  </si>
  <si>
    <t>Dočasné zajištění kabelů a kabelových tratí ze 3 volně ložených kabelů</t>
  </si>
  <si>
    <t>m</t>
  </si>
  <si>
    <t>784947544</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</si>
  <si>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</si>
  <si>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</si>
  <si>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"zemní práce - zajištění kabelu při kříž</t>
  </si>
  <si>
    <t>"V4a-5 2x, V6-7 2x, V8-9 2x, V16-17 2x</t>
  </si>
  <si>
    <t>0,88*(2+2+2+2)</t>
  </si>
  <si>
    <t>121101101</t>
  </si>
  <si>
    <t>Sejmutí ornice s přemístěním na mezideponii</t>
  </si>
  <si>
    <t>m3</t>
  </si>
  <si>
    <t>-1059573630</t>
  </si>
  <si>
    <t>Sejmutí ornice nebo lesní půdy  s vodorovným přemístěním na hromady v místě upotřebení nebo na dočasné či trvalé skládky se složením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</si>
  <si>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</si>
  <si>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"sejmutí humozní vrstvy v říční nivě tl. 0,40m</t>
  </si>
  <si>
    <t>1,50*1,50*0,40+1,50*1,50*0,40</t>
  </si>
  <si>
    <t>"V1-V2 dl. 4,85m ornice"0,88*4,85*(0,40)</t>
  </si>
  <si>
    <t>"V2-V3 dl. 6,96m beton blok, 1kol90"0,88*6,96*(0,40)</t>
  </si>
  <si>
    <t>"V4a-V5 dl. 20,45 most + ornice"0,88*10,22*(0,40)</t>
  </si>
  <si>
    <t>"V5-V6 dl. 10,15m ornice"0,88*10,15*(0,40)</t>
  </si>
  <si>
    <t>"V6-V7 dl. 69,33m ornice - 6,62m panel, 30m ručně"0,88*(69,33-6,62-30,00)*(0,40)</t>
  </si>
  <si>
    <t>"V13-V18 dl. 145,00m ornice"0,88*145,00*(0,40)</t>
  </si>
  <si>
    <t>5</t>
  </si>
  <si>
    <t>121112111</t>
  </si>
  <si>
    <t>Sejmutí ornice tl vrstvy do 150 mm ručně s vodorovným přemístěním na mezideponii</t>
  </si>
  <si>
    <t>-1911345218</t>
  </si>
  <si>
    <t>Sejmutí ornice ručně  s vodorovným přemístěním na dočasné či trvalé skládky nebo na hromady v místě upotřebení tloušťky vrstvy do 150 mm</t>
  </si>
  <si>
    <t>"montáž potrubí TLT+PE</t>
  </si>
  <si>
    <t>"sejmutí humozní vrstvy tl. 0,40m RUČNĚ</t>
  </si>
  <si>
    <t xml:space="preserve">"rozměry: dl. staničení </t>
  </si>
  <si>
    <t>"V6-V7 dl. 69,33m ornice - 6,62m panel, 30,00m ručně"0,88*(30,00)*(0,40)</t>
  </si>
  <si>
    <t>6</t>
  </si>
  <si>
    <t>122201101</t>
  </si>
  <si>
    <t>Odkopávky a prokopávky nezapažené v hornině tř. 3 objem do 100 m3</t>
  </si>
  <si>
    <t>-1520839652</t>
  </si>
  <si>
    <t>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</si>
  <si>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</si>
  <si>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"výkop demt+montáž Š0</t>
  </si>
  <si>
    <t>"rozměry výkopu s odpočtem stávající bourané šachty</t>
  </si>
  <si>
    <t>1,50*1,50*2,85-2,85*(3,1415*0,5*0,5)</t>
  </si>
  <si>
    <t>"zajištění potrubí u mostu - vstup</t>
  </si>
  <si>
    <t>"betonový blok 1,50x 1,50x 1,50m</t>
  </si>
  <si>
    <t>"odpočet betonu za procházející potrubí DN200 dl. 1,15m</t>
  </si>
  <si>
    <t>"odkop svah terénu pro blok rozměry cca 1,50x1,50x 1,15m</t>
  </si>
  <si>
    <t>1,50*1,50*(1,15+0,10)</t>
  </si>
  <si>
    <t>7</t>
  </si>
  <si>
    <t>122201109</t>
  </si>
  <si>
    <t>Příplatek za lepivost u odkopávek v hornině tř. 1 až 3</t>
  </si>
  <si>
    <t>1946171864</t>
  </si>
  <si>
    <t>Odkopávky a prokopávky nezapažené  s přehozením výkopku na vzdálenost do 3 m nebo s naložením na dopravní prostředek v hornině tř. 3 Příplatek k cenám za lepivost horniny tř. 3</t>
  </si>
  <si>
    <t>"výkop demont+montáž Š0</t>
  </si>
  <si>
    <t>6,987*0,3 'Přepočtené koeficientem množství</t>
  </si>
  <si>
    <t>8</t>
  </si>
  <si>
    <t>132201204</t>
  </si>
  <si>
    <t>Hloubení rýh š do 2000 mm v hornině tř. 3 objemu přes 5000 m3</t>
  </si>
  <si>
    <t>-555600733</t>
  </si>
  <si>
    <t>Hloubení zapažených i nezapažených rýh šířky přes 600 do 2 000 mm  s urovnáním dna do předepsaného profilu a spádu v hornině tř. 3 přes 5 000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</si>
  <si>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</si>
  <si>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"výkop pro uložení potrubí</t>
  </si>
  <si>
    <t>"V1-V2 dl. 4,85m ornice"0,88*4,85*(2,85-0,40)</t>
  </si>
  <si>
    <t>"montáž nové potrubí TLT DN200 potrubí vč. izolace - rozvod na mostě</t>
  </si>
  <si>
    <t>"V2-V3 dl. 6,96m beton blok, 1kol90"0,88*6,96*(2,85-0,40)</t>
  </si>
  <si>
    <t>"V4a-V5 dl. 20,45 most + ornice"0,88*10,22*(2,85-0,40)</t>
  </si>
  <si>
    <t>"V5-V6 dl. 10,15m ornice"0,88*10,15*(2,85-0,40)</t>
  </si>
  <si>
    <t>"V6-V7 dl. 69,33m ornice - 6,62m panel, 30m ručně"</t>
  </si>
  <si>
    <t>0,88*(69,33-6,62-30,00)*(2,85-0,40)+0,88*6,62*(2,85-0,40-0,25)</t>
  </si>
  <si>
    <t>"V7-V8 dl. 44,25m ornice, 1kol11"0,88*44,25*(2,85-0,40)</t>
  </si>
  <si>
    <t>"V13-V18 dl. 145,00m ornice"0,88*66,44*(2,85-0,40)</t>
  </si>
  <si>
    <t>9</t>
  </si>
  <si>
    <t>132201209</t>
  </si>
  <si>
    <t>Příplatek za lepivost k hloubení rýh š do 2000 mm v hornině tř. 3</t>
  </si>
  <si>
    <t>896079035</t>
  </si>
  <si>
    <t>Hloubení zapažených i nezapažených rýh šířky přes 600 do 2 000 mm  s urovnáním dna do předepsaného profilu a spádu v hornině tř. 3 Příplatek k cenám za lepivost horniny tř. 3</t>
  </si>
  <si>
    <t>391,367*0,3 'Přepočtené koeficientem množství</t>
  </si>
  <si>
    <t>10</t>
  </si>
  <si>
    <t>132212202</t>
  </si>
  <si>
    <t>Hloubení rýh š přes 600 do 2000 mm ručním nebo pneum nářadím v nesoudržných horninách tř. 3</t>
  </si>
  <si>
    <t>1507584993</t>
  </si>
  <si>
    <t>Hloubení zapažených i nezapažených rýh šířky přes 600 do 2 000 mm ručním nebo pneumatickým nářadím  s urovnáním dna do předepsaného profilu a spádu v horninách tř. 3 nesoudržných</t>
  </si>
  <si>
    <t xml:space="preserve">Poznámka k souboru cen:_x000D_
1. V cenách jsou započteny i náklady na přehození výkopku na přilehlém terénu na vzdálenost do 5 m od podélné osy rýhy nebo naložení výkopku na dopravní prostředek. 2. V cenách 12-2201 až 41-2202 je započítán i svislý přesun horniny po házečkách do 2 metrů </t>
  </si>
  <si>
    <t>"výkop pro montáž potrubí</t>
  </si>
  <si>
    <t>"V6-V7 dl. 69,33m ornice - 6,62m panel, 30m ručně"0,88*(30,00)*(2,85-0,40)</t>
  </si>
  <si>
    <t>11</t>
  </si>
  <si>
    <t>132212209</t>
  </si>
  <si>
    <t>Příplatek za lepivost u hloubení rýh š do 2000 mm ručním nebo pneum nářadím v hornině tř. 3</t>
  </si>
  <si>
    <t>-1428336832</t>
  </si>
  <si>
    <t>Hloubení zapažených i nezapažených rýh šířky přes 600 do 2 000 mm ručním nebo pneumatickým nářadím  s urovnáním dna do předepsaného profilu a spádu v horninách tř. 3 Příplatek k cenám za lepivost horniny tř. 3</t>
  </si>
  <si>
    <t>64,68*0,3 'Přepočtené koeficientem množství</t>
  </si>
  <si>
    <t>12</t>
  </si>
  <si>
    <t>151811131</t>
  </si>
  <si>
    <t>Osazení pažicího boxu hl výkopu do 4 m š do 1,2 m</t>
  </si>
  <si>
    <t>-771498122</t>
  </si>
  <si>
    <t>Zřízení pažicích boxů pro pažení a rozepření stěn rýh podzemního vedení hloubka výkopu do 4 m, šířka do 1,2 m</t>
  </si>
  <si>
    <t xml:space="preserve">Poznámka k souboru cen:_x000D_
1. Množství měrných jednotek pažicích boxů se určuje v m2 celkové zapažené plochy (započítávají se obě strany výkopu). </t>
  </si>
  <si>
    <t>"V1-V2 dl. 4,85m ornice"2*4,85*(2,85-0,40)</t>
  </si>
  <si>
    <t>"V2-V3 dl. 6,96m beton blok, 1kol90"2*6,96*(2,85-0,40)</t>
  </si>
  <si>
    <t>"V4a-V5 dl. 20,45 most + ornice"2*10,22*(2,85-0,40)</t>
  </si>
  <si>
    <t>"V5-V6 dl. 10,15m ornice"2*10,15*(2,85-0,40)</t>
  </si>
  <si>
    <t>2*(69,33-6,62-30,00)*(2,85-0,40)+2*6,62*(2,85-0,40-0,25)</t>
  </si>
  <si>
    <t>"V7-V8 dl. 44,25m ornice, 1kol11"2*44,25*(2,85-0,40)</t>
  </si>
  <si>
    <t>"V13-V18 dl. 145,00m ornice"2*66,44*(2,85-0,40)</t>
  </si>
  <si>
    <t>"V6-V7 dl. 69,33m ornice - 6,62m panel, 30m ručně"2*(30,00)*(2,85-0,40)</t>
  </si>
  <si>
    <t>13</t>
  </si>
  <si>
    <t>151811231</t>
  </si>
  <si>
    <t>Odstranění pažicího boxu hl výkopu do 4 m š do 1,2 m</t>
  </si>
  <si>
    <t>2000063248</t>
  </si>
  <si>
    <t>Odstranění pažicích boxů pro pažení a rozepření stěn rýh podzemního vedení hloubka výkopu do 4 m, šířka do 1,2 m</t>
  </si>
  <si>
    <t>14</t>
  </si>
  <si>
    <t>161101102</t>
  </si>
  <si>
    <t>Svislé přemístění výkopku z horniny tř. 1 až 4 hl výkopu do 4 m</t>
  </si>
  <si>
    <t>1756111001</t>
  </si>
  <si>
    <t>Svislé přemístění výkopku  bez naložení do dopravní nádoby avšak s vyprázdněním dopravní nádoby na hromadu nebo do dopravního prostředku z horniny tř. 1 až 4, při hloubce výkopu přes 2,5 do 4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</si>
  <si>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</si>
  <si>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162301102</t>
  </si>
  <si>
    <t>Vodorovné přemístění výkopku/sypaniny z horniny tř. 1 až 4</t>
  </si>
  <si>
    <t>1866852363</t>
  </si>
  <si>
    <t>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</si>
  <si>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</si>
  <si>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PŘESUN VÝKOPKU NA MEZIDEPONII</t>
  </si>
  <si>
    <t>" přesun na mezideponii k tomu určenou dle dispozic zhotovitele</t>
  </si>
  <si>
    <t>16</t>
  </si>
  <si>
    <t>1563630678</t>
  </si>
  <si>
    <t>" PŘESUN VÝKOPKU z MEZIDEPONIE ZPĚT</t>
  </si>
  <si>
    <t>"V1-V2 dl. 4,85m ornice"0,88*4,85*(2,85-0,40-0,10-0,25-0,30)</t>
  </si>
  <si>
    <t>"V2-V3 dl. 6,96m beton blok, 1kol90"0,88*6,96*(2,85-0,40-0,10-0,25-0,30)</t>
  </si>
  <si>
    <t>"V4a-V5 dl. 20,45 most + ornice"0,88*10,22*(2,85-0,40-0,10-0,25-0,30)</t>
  </si>
  <si>
    <t>"V5-V6 dl. 10,15m ornice"0,88*10,15*(2,85-0,40-0,10-0,25-0,30)</t>
  </si>
  <si>
    <t>0,88*(69,33+30,00)*(2,85-0,40-0,10-0,25-0,30)+0,88*6,62*(2,85-0,40-0,25-0,10-0,25-0,30)</t>
  </si>
  <si>
    <t>"V7-V8 dl. 44,25m ornice"0,88*44,25*(2,85-0,40-0,10-0,25-0,30)</t>
  </si>
  <si>
    <t>"V13-V18 dl. 145,00m ornice"0,88*66,44*(2,85-0,40-0,10-0,25-0,30)</t>
  </si>
  <si>
    <t>17</t>
  </si>
  <si>
    <t>162701105</t>
  </si>
  <si>
    <t>-718083590</t>
  </si>
  <si>
    <t>Vodorovné přemístění výkopku nebo sypaniny po suchu  na obvyklém dopravním prostředku, bez naložení výkopku, avšak se složením bez rozhrnutí z horniny tř. 1 až 4</t>
  </si>
  <si>
    <t>"PŘESUN VÝKOPKU NA TRVALOU SKLÁDKU</t>
  </si>
  <si>
    <t>"přesun na trvalou skládku k tomu určenou dle dispozic zhotovitele</t>
  </si>
  <si>
    <t>"V1-V2 dl. 4,85m ornice</t>
  </si>
  <si>
    <t>"V2-V3 dl. 6,96m beton blok</t>
  </si>
  <si>
    <t>"V4a-V5 dl. 20,45 most + ornice</t>
  </si>
  <si>
    <t>"V5-V6 dl. 10,15m ornice</t>
  </si>
  <si>
    <t>"V6-V7 dl. 69,33m ornice - 6,62m panel, 30m ručně</t>
  </si>
  <si>
    <t>"V7-V8 dl. 44,25m ornice</t>
  </si>
  <si>
    <t>"V13-V18 dl. 145,00m ornice</t>
  </si>
  <si>
    <t>"VÝKOP CELKEM 463,034m3</t>
  </si>
  <si>
    <t>463,034</t>
  </si>
  <si>
    <t>" PŘESUN VÝKOPKU Z MEZIDEPONIE ZPĚT</t>
  </si>
  <si>
    <t>"ZÁSYP CELKEM 392,674m3</t>
  </si>
  <si>
    <t>-392,674</t>
  </si>
  <si>
    <t>18</t>
  </si>
  <si>
    <t>167101102</t>
  </si>
  <si>
    <t>Nakládání výkopku z hornin tř. 1 až 4 přes 100 m3</t>
  </si>
  <si>
    <t>-270129214</t>
  </si>
  <si>
    <t>Nakládání, skládání a překládání neulehlého výkopku nebo sypaniny  nakládání, množství přes 100 m3, z hornin tř. 1 až 4</t>
  </si>
  <si>
    <t>19</t>
  </si>
  <si>
    <t>-634830184</t>
  </si>
  <si>
    <t>20</t>
  </si>
  <si>
    <t>176358986</t>
  </si>
  <si>
    <t>171201201</t>
  </si>
  <si>
    <t>Uložení sypaniny na skládky</t>
  </si>
  <si>
    <t>946324659</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</si>
  <si>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</si>
  <si>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</si>
  <si>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22</t>
  </si>
  <si>
    <t>-1260173942</t>
  </si>
  <si>
    <t>23</t>
  </si>
  <si>
    <t>174101101</t>
  </si>
  <si>
    <t>Zásyp jam, šachet rýh nebo kolem objektů sypaninou se zhutněním</t>
  </si>
  <si>
    <t>-733675109</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</si>
  <si>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</si>
  <si>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</si>
  <si>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24</t>
  </si>
  <si>
    <t>175111101</t>
  </si>
  <si>
    <t>Obsypání potrubí ručně sypaninou bez prohození sítem, uloženou do 3 m</t>
  </si>
  <si>
    <t>529888159</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</si>
  <si>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</si>
  <si>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</si>
  <si>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"obsyp potrubí D+0,30m</t>
  </si>
  <si>
    <t>"V1-V2 dl. 4,85m ornice"0,88*4,85*(0,25+0,30)</t>
  </si>
  <si>
    <t>"V2-V3 dl. 6,96m beton blok, 1kol90"0,88*6,96*(0,25+0,30)</t>
  </si>
  <si>
    <t>"V4a-V5 dl. 20,45 most + ornice"0,88*10,22*(0,25+0,30)</t>
  </si>
  <si>
    <t>"V5-V6 dl. 10,15m ornice"0,88*10,15*(0,25+0,30)</t>
  </si>
  <si>
    <t>0,88*(69,33+30,00)*(0,25+0,30)+0,88*6,62*(0,25+0,30)</t>
  </si>
  <si>
    <t>"V7-V8 dl. 44,25m ornice"0,88*44,25*(0,25+0,30)</t>
  </si>
  <si>
    <t>"V13-V18 dl. 145,00m ornice"0,88*66,44*(0,25+0,30)</t>
  </si>
  <si>
    <t>25</t>
  </si>
  <si>
    <t>M</t>
  </si>
  <si>
    <t>58331200</t>
  </si>
  <si>
    <t>štěrkopísek netříděný zásypový materiál</t>
  </si>
  <si>
    <t>t</t>
  </si>
  <si>
    <t>-2111813053</t>
  </si>
  <si>
    <t>120,429*2 'Přepočtené koeficientem množství</t>
  </si>
  <si>
    <t>26</t>
  </si>
  <si>
    <t>181301102</t>
  </si>
  <si>
    <t>Rozprostření ornice tl vrstvy do 150 mm pl do 500 m2 v rovině nebo ve svahu do 1:5</t>
  </si>
  <si>
    <t>-510374922</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</si>
  <si>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</si>
  <si>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</si>
  <si>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"rozprostření humozní vrstvy v říční nivě tl. 0,40m</t>
  </si>
  <si>
    <t>1,50*1,50+1,50*1,50</t>
  </si>
  <si>
    <t>"V1-V2 dl. 4,85m ornice"0,88*4,85</t>
  </si>
  <si>
    <t>"V2-V3 dl. 6,96m beton blok, 1kol90"0,88*6,96</t>
  </si>
  <si>
    <t>"V4a-V5 dl. 20,45 most + ornice"0,88*10,22</t>
  </si>
  <si>
    <t>"V5-V6 dl. 10,15m ornice"0,88*10,15</t>
  </si>
  <si>
    <t>"V6-V7 dl. 69,33m ornice - 6,62m panel, 30m ručně"0,88*(69,33-6,62-30,00)</t>
  </si>
  <si>
    <t>"V13-V18 dl. 145,00m ornice"0,88*145,00</t>
  </si>
  <si>
    <t>"V6-V7 dl. 69,33m ornice - 6,62m panel, 30,00m ručně"0,88*(30,00)</t>
  </si>
  <si>
    <t>27</t>
  </si>
  <si>
    <t>181411121</t>
  </si>
  <si>
    <t>Založení lučního trávníku výsevem plochy do 1000 m2 v rovině a ve svahu do 1:5</t>
  </si>
  <si>
    <t>-819908307</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</si>
  <si>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</si>
  <si>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</si>
  <si>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28</t>
  </si>
  <si>
    <t>00572100</t>
  </si>
  <si>
    <t>osivo jetelotráva intenzivní víceletá</t>
  </si>
  <si>
    <t>kg</t>
  </si>
  <si>
    <t>-1241871758</t>
  </si>
  <si>
    <t>215,604*0,015 'Přepočtené koeficientem množství</t>
  </si>
  <si>
    <t>29</t>
  </si>
  <si>
    <t>181951101</t>
  </si>
  <si>
    <t>Úprava pláně v hornině tř. 1 až 4 bez zhutnění</t>
  </si>
  <si>
    <t>140104208</t>
  </si>
  <si>
    <t>Úprava pláně vyrovnáním výškových rozdílů  v hornině tř. 1 až 4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</si>
  <si>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</si>
  <si>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30</t>
  </si>
  <si>
    <t>183551014R</t>
  </si>
  <si>
    <t>Bezvýkopová pokládka řízeným pluhováním kanalizačního potrubí d225 mm</t>
  </si>
  <si>
    <t>R-položka</t>
  </si>
  <si>
    <t>1628873049</t>
  </si>
  <si>
    <t>"Bezvýkopová pokládka řízeným pluhováním kanalizačního potrubí d225 mm</t>
  </si>
  <si>
    <t>"rozměr : délka 320 m</t>
  </si>
  <si>
    <t>320</t>
  </si>
  <si>
    <t>31</t>
  </si>
  <si>
    <t>286134011R</t>
  </si>
  <si>
    <t>potrubí kanalizační tlakové d225 - HDPE 100 RC SDR 11 s koextrudovaným ochranným pláštěm z PE</t>
  </si>
  <si>
    <t>-89126408</t>
  </si>
  <si>
    <t>" potrubí kanalizační tlakové d225 - HDPE 100 RC SDR 11 s koextrudovaným ochranným pláštěm z PE</t>
  </si>
  <si>
    <t>" výtlačný řad - zapluhování</t>
  </si>
  <si>
    <t>" délka: 320 m</t>
  </si>
  <si>
    <t>32</t>
  </si>
  <si>
    <t>34111012</t>
  </si>
  <si>
    <t>kabel silový s Cu jádrem 1 kV 2x4mm2</t>
  </si>
  <si>
    <t>1199417648</t>
  </si>
  <si>
    <t>"signalizační vodič potrubí CYKY-O 2x4</t>
  </si>
  <si>
    <t>33</t>
  </si>
  <si>
    <t>69311310</t>
  </si>
  <si>
    <t>pás varovný plný PE šíře 30 cm</t>
  </si>
  <si>
    <t>-1835667372</t>
  </si>
  <si>
    <t>"pás varovný plný PE šíře 30 cm</t>
  </si>
  <si>
    <t>34</t>
  </si>
  <si>
    <t>185804215</t>
  </si>
  <si>
    <t>-1117655239</t>
  </si>
  <si>
    <t>Vypletí  v rovině nebo na svahu do 1:5 trávníku po výsevu</t>
  </si>
  <si>
    <t xml:space="preserve">Poznámka k souboru cen:_x000D_
1. V cenách jsou započteny i náklady spojené s případným naložením odpadu na dopravní prostředek, odvozem do 20 km, se složením a na vysbírání případných odpadků ze záhonů nebo trávníků. 2. V cenách nejsou započteny náklady na uložení odpadu na skládku. </t>
  </si>
  <si>
    <t>"obnova zatravnění</t>
  </si>
  <si>
    <t>35</t>
  </si>
  <si>
    <t>185804312</t>
  </si>
  <si>
    <t>Zalití rostlin vodou plocha přes 20 m2</t>
  </si>
  <si>
    <t>-1161040866</t>
  </si>
  <si>
    <t>Zalití rostlin vodou  plochy záhonů jednotlivě přes 20 m2</t>
  </si>
  <si>
    <t>215,604*0,07 'Přepočtené koeficientem množství</t>
  </si>
  <si>
    <t>36</t>
  </si>
  <si>
    <t>185811211</t>
  </si>
  <si>
    <t>Vyhrabání trávníku souvislé plochy do 1000 m2 v rovině a svahu do 1:5</t>
  </si>
  <si>
    <t>649527122</t>
  </si>
  <si>
    <t>Vyhrabání trávníku souvislé plochy do 1000 m2 v rovině nebo na svahu do 1:5</t>
  </si>
  <si>
    <t xml:space="preserve">Poznámka k souboru cen:_x000D_
1. V cenách jsou započteny i náklady spojené s uložením shrabu na hromady, naložením na dopravní prostředek, odvozem do 20 km. 2. V cenách nejsou započteny náklady na uložení shrabu na skládku. 3. Ceny jsou určeny pouze pro jarní vyhrabání. 4. V cenách o sklonu svahu přes 1:1 jsou uvažovány podmínky pro svahy běžně schůdné; bez použití lezeckých technik. V případě použití lezeckých technik se tyto náklady oceňují individuálně. </t>
  </si>
  <si>
    <t>Zakládání</t>
  </si>
  <si>
    <t>37</t>
  </si>
  <si>
    <t>271532213</t>
  </si>
  <si>
    <t>Podsyp pod základové konstrukce se zhutněním z hrubého kameniva frakce 8 až 16 mm</t>
  </si>
  <si>
    <t>-1594627482</t>
  </si>
  <si>
    <t>Podsyp pod základové konstrukce se zhutněním a urovnáním povrchu z kameniva hrubého, frakce 8 - 16 mm</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</si>
  <si>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</si>
  <si>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"odpočet betonu za procházející potrubí DN200 dl. 1,12m</t>
  </si>
  <si>
    <t>"podsyp pod beton blok štěrkopísek tl. 0,10m</t>
  </si>
  <si>
    <t>0,10*1,50*1,50</t>
  </si>
  <si>
    <t>"montáž šachty Š0 start v. 2,30m</t>
  </si>
  <si>
    <t>"podsyp pod základ deskou</t>
  </si>
  <si>
    <t>38</t>
  </si>
  <si>
    <t>273121110R</t>
  </si>
  <si>
    <t>Osazení prefabrikovaných betonových konstrukcí</t>
  </si>
  <si>
    <t>soubor</t>
  </si>
  <si>
    <t>-1425659542</t>
  </si>
  <si>
    <t>"1x přesun stávající prefabrikované šachty</t>
  </si>
  <si>
    <t>"včetně potřebné manipulace a dopravy</t>
  </si>
  <si>
    <t>39</t>
  </si>
  <si>
    <t>273313811</t>
  </si>
  <si>
    <t>Základové desky z betonu tř. C 25/30</t>
  </si>
  <si>
    <t>-1524172063</t>
  </si>
  <si>
    <t>Základy z betonu prostého desky z betonu kamenem neprokládaného tř. C 25/30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</si>
  <si>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</si>
  <si>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 xml:space="preserve">"beton základ deska </t>
  </si>
  <si>
    <t>40</t>
  </si>
  <si>
    <t>275313811</t>
  </si>
  <si>
    <t>Základové patky z betonu tř. C 25/30</t>
  </si>
  <si>
    <t>-810879523</t>
  </si>
  <si>
    <t>Základy z betonu prostého patky a bloky z betonu kamenem neprokládaného tř. C 25/30</t>
  </si>
  <si>
    <t>1,50*1,50*1,50</t>
  </si>
  <si>
    <t>-1,15*(3,1415*0,155*0,155)</t>
  </si>
  <si>
    <t>41</t>
  </si>
  <si>
    <t>275351215</t>
  </si>
  <si>
    <t>Zřízení bednění stěn základových patek</t>
  </si>
  <si>
    <t>CS ÚRS 2016 02</t>
  </si>
  <si>
    <t>-1583843070</t>
  </si>
  <si>
    <t>Bednění základových stěn patek svislé nebo šikmé (odkloněné), půdorysně přímé nebo zalomené ve volných nebo zapažených jámách, rýhách, šachtách, včetně případných vzpěr zřízení</t>
  </si>
  <si>
    <t>"bednění beton bloku</t>
  </si>
  <si>
    <t>4*(1,50*1,50)</t>
  </si>
  <si>
    <t>42</t>
  </si>
  <si>
    <t>275351216</t>
  </si>
  <si>
    <t>Odstranění bednění stěn základových patek</t>
  </si>
  <si>
    <t>2036571184</t>
  </si>
  <si>
    <t>Bednění základových stěn patek svislé nebo šikmé (odkloněné), půdorysně přímé nebo zalomené ve volných nebo zapažených jámách, rýhách, šachtách, včetně případných vzpěr odstranění</t>
  </si>
  <si>
    <t>278381124</t>
  </si>
  <si>
    <t>Základy pod technologická zařízení půdorysné plochy do 0,09 m2 z betonu prostého tř. C 16/20</t>
  </si>
  <si>
    <t>-959355411</t>
  </si>
  <si>
    <t>Základ (podezdívka) betonový  pod ventilátory, čerpadla, ohřívače, motorová zařízení apod. z betonu prostého nebo železového včetně potřebného bednění, s hladkou cementovou omítkou stěn, s potěrem, s vynecháním otvorů pro kotevní železa, bez zemních prací a izolace půdorysná plocha základu do 0,09 m2 tř. C 16/20</t>
  </si>
  <si>
    <t>" Základy pod technologická zařízení půdorysné plochy do 0,09 m2 z betonu prostého tř. C 16/20</t>
  </si>
  <si>
    <t>" šachta, 1x patka o rozměrech 0,25*0,20*0,20</t>
  </si>
  <si>
    <t>(0,25*0,20*0,20)</t>
  </si>
  <si>
    <t>291211111</t>
  </si>
  <si>
    <t>Zřízení plochy ze silničních panelů do lože tl 50 mm z kameniva</t>
  </si>
  <si>
    <t>-2142474218</t>
  </si>
  <si>
    <t>Zřízení zpevněné plochy ze silničních panelů  osazených do lože tl. 50 mm z kameniva</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</si>
  <si>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</si>
  <si>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"obnova komunikace panelová cesta - cyklostezka</t>
  </si>
  <si>
    <t>"montáž nové potrubí TLT DN200</t>
  </si>
  <si>
    <t>"montáž nové potrubí PE D225</t>
  </si>
  <si>
    <t>"V5-V6 dl. 10,15m ornice"0,88*10,15*(2,85-0,15)*0</t>
  </si>
  <si>
    <t>593810850</t>
  </si>
  <si>
    <t>panel silniční 3000-1200-150  300x120x15 cm (60t a 30t)</t>
  </si>
  <si>
    <t>kus</t>
  </si>
  <si>
    <t>2100239997</t>
  </si>
  <si>
    <t>panel silniční 300x120x15 cm (60t a 30t)</t>
  </si>
  <si>
    <t>"V6-V7 dl. 69,33m ornice - 6,62m panel, 30m ručně"0,88*(6,62)/3</t>
  </si>
  <si>
    <t>"V8-V9 dl. 80,79m ornice - 2,70m panel, 1kol45"0,88*(2,70)/3</t>
  </si>
  <si>
    <t>Svislé a kompletní konstrukce</t>
  </si>
  <si>
    <t>341121119R</t>
  </si>
  <si>
    <t>Oprava betonových konstrukcí vyplněním speciální maltou a pevnostním můstkem</t>
  </si>
  <si>
    <t>-1122443557</t>
  </si>
  <si>
    <t>"2x utěsnění prostupu ve stávající konstrukci</t>
  </si>
  <si>
    <t>"těsnící cementoná zdící malta (vodotěsná, mrazu a soli vzdorná)</t>
  </si>
  <si>
    <t>358315114</t>
  </si>
  <si>
    <t>Bourání šachty, stoky kompletní nebo otvorů z prostého betonu plochy do 4 m2</t>
  </si>
  <si>
    <t>175095974</t>
  </si>
  <si>
    <t>Bourání šachty, stoky kompletní nebo vybourání otvorů průřezové plochy do 4 m2 ve stokách ze zdiva z prostého betonu</t>
  </si>
  <si>
    <t>"bourání stávající šachty Š0</t>
  </si>
  <si>
    <t>"rozměry: D1,00m, h. 2,30m</t>
  </si>
  <si>
    <t>2,30*(3,1415*0,5*0,5)</t>
  </si>
  <si>
    <t>359901111</t>
  </si>
  <si>
    <t>Vyčištění stok</t>
  </si>
  <si>
    <t>-1054766851</t>
  </si>
  <si>
    <t>Vyčištění stok  jakékoliv výšky</t>
  </si>
  <si>
    <t xml:space="preserve">Poznámka k souboru cen:_x000D_
1. Cena je určena pro konečné vyčištění stok před předáním a převzetím. </t>
  </si>
  <si>
    <t>"tlakové litinové potrubí DN 200 s návarkem s tepelnou izolací</t>
  </si>
  <si>
    <t xml:space="preserve">"vnitřní vystélka ze síranovzdorného cementu </t>
  </si>
  <si>
    <t>" potrubí na mostě</t>
  </si>
  <si>
    <t>" délka: 44,00m</t>
  </si>
  <si>
    <t>44,00</t>
  </si>
  <si>
    <t>" trouba vodovodní litinová DN 200 s návarkem</t>
  </si>
  <si>
    <t>" délka: 18 m</t>
  </si>
  <si>
    <t>" výtlačný řad - otevřený výkop</t>
  </si>
  <si>
    <t>" délka: 237,08 m</t>
  </si>
  <si>
    <t>237,08</t>
  </si>
  <si>
    <t>359901112R</t>
  </si>
  <si>
    <t>Zkouška těsnosti potrubí kanalizace do DN 200</t>
  </si>
  <si>
    <t>-2029384734</t>
  </si>
  <si>
    <t>Zkouška těsnosti kanalizace  v objektech vodou DN 150 nebo DN 200</t>
  </si>
  <si>
    <t xml:space="preserve">Poznámka k souboru cen:_x000D_
1. V ceně -0123 není započteno dodání média; jeho dodávka se oceňuje ve specifikaci. </t>
  </si>
  <si>
    <t>359901113R</t>
  </si>
  <si>
    <t>Zkouška průchodnosti potrubí nad DN 200</t>
  </si>
  <si>
    <t>-1563417096</t>
  </si>
  <si>
    <t>Zkouška průchodnosti potrubí do DN 200</t>
  </si>
  <si>
    <t>359901212R</t>
  </si>
  <si>
    <t>Monitoring stoky jakékoli výšky na nové kanalizaci</t>
  </si>
  <si>
    <t>-1591997268</t>
  </si>
  <si>
    <t>Monitoring stok (kamerový systém) jakékoli výšky nová kanalizace</t>
  </si>
  <si>
    <t xml:space="preserve">Poznámka k souboru cen:_x000D_
1. V ceně jsou započteny náklady na zhotovení záznamu o prohlídce a protokolu prohlídky. </t>
  </si>
  <si>
    <t>P</t>
  </si>
  <si>
    <t>Poznámka k položce:_x000D_
položku neoceňovat, dodává objednatel</t>
  </si>
  <si>
    <t>Vodorovné konstrukce</t>
  </si>
  <si>
    <t>451573111</t>
  </si>
  <si>
    <t>Lože pod potrubí otevřený výkop ze štěrkopísku</t>
  </si>
  <si>
    <t>2004873361</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</si>
  <si>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</si>
  <si>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</si>
  <si>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"pískové lože pod potrubí tl. 0,10m</t>
  </si>
  <si>
    <t>Komunikace pozemní</t>
  </si>
  <si>
    <t>564831111</t>
  </si>
  <si>
    <t>Podklad ze štěrkodrtě ŠD tl 100 mm</t>
  </si>
  <si>
    <t>1164731595</t>
  </si>
  <si>
    <t>Podklad ze štěrkodrti ŠD  s rozprostřením a zhutněním, po zhutnění tl. 100 mm</t>
  </si>
  <si>
    <t>"montáž šachty V1-Š0 start v. 2,30m</t>
  </si>
  <si>
    <t xml:space="preserve">"podsyp pro základ deska </t>
  </si>
  <si>
    <t>564871111</t>
  </si>
  <si>
    <t>Podklad ze štěrkodrtě ŠD tl 250 mm</t>
  </si>
  <si>
    <t>21105064</t>
  </si>
  <si>
    <t>Podklad ze štěrkodrti ŠD  s rozprostřením a zhutněním, po zhutnění tl. 250 mm</t>
  </si>
  <si>
    <t>596811121R</t>
  </si>
  <si>
    <t>Kladení betonové dlažby vel. do 0,09 m2</t>
  </si>
  <si>
    <t>-762345605</t>
  </si>
  <si>
    <t>" dlažba skladebná betonová 40x40 cm</t>
  </si>
  <si>
    <t>" vytlačný řad</t>
  </si>
  <si>
    <t>" pocet: 2 ks</t>
  </si>
  <si>
    <t>592453201R</t>
  </si>
  <si>
    <t>dlažba skladebná betonová 40x40 cm</t>
  </si>
  <si>
    <t>1726995032</t>
  </si>
  <si>
    <t>" výtlačný řad</t>
  </si>
  <si>
    <t>Trubní vedení</t>
  </si>
  <si>
    <t>751572002R</t>
  </si>
  <si>
    <t>Uchycení potrubí kruhového na konstrukci z nosníků kotvenou do ocel nosníků D do 200 mm</t>
  </si>
  <si>
    <t>1868863017</t>
  </si>
  <si>
    <t>"montáž nové potrubí TLT na mostě</t>
  </si>
  <si>
    <t>"montáž nosných konzol pro potrubí TLT DN200</t>
  </si>
  <si>
    <t>"15ks uchycení potrubí ke konzole pro montáž potrubí L-svařenec z UPE160</t>
  </si>
  <si>
    <t>"plech 160x 1200mm tl. 3mmn jakost 17 240, včetně kotevních šroubů 8xM12</t>
  </si>
  <si>
    <t>"viz D.1.7.2 Uložení potrubí na mostě</t>
  </si>
  <si>
    <t>138142231R</t>
  </si>
  <si>
    <t>plech hladký Pz jakost 17 240 tl 3mm</t>
  </si>
  <si>
    <t>1546424164</t>
  </si>
  <si>
    <t>850355121</t>
  </si>
  <si>
    <t>Výřez nebo výsek na potrubí z trub litinových tlakových nebo plastických hmot DN 200</t>
  </si>
  <si>
    <t>-117139453</t>
  </si>
  <si>
    <t>Výřez nebo výsek  na potrubí z trub litinových tlakových nebo plasických hmot DN 200</t>
  </si>
  <si>
    <t xml:space="preserve">Poznámka k souboru cen:_x000D_
1. Ceny výřezu nebo výseku na potrubí z trub litinových tlakových nebo plastických hmot jsou určeny pro dva řezy nebo seky prováděné na potrubí dodatečně. 2. V cenách jsou započteny náklady na: a) ohlášení uzavíraní vody, b) uzavření a otevření šoupat, c) vypuštění a napuštění vody, d) odvzdušnění potrubí, e) strojní nebo ruční výřez potrubí, f) nutné úpravy výkopu v prostoru provádění. </t>
  </si>
  <si>
    <t>"demontáž stávajícího potrubí</t>
  </si>
  <si>
    <t>"demontáž stávajícího vyústění plast D225x20,5 dl. 4,60m</t>
  </si>
  <si>
    <t>851351131</t>
  </si>
  <si>
    <t>Montáž potrubí z trub litinových hrdlových s integrovaným těsněním otevřený výkop DN 200</t>
  </si>
  <si>
    <t>-103625359</t>
  </si>
  <si>
    <t>Montáž potrubí z trub litinových tlakových hrdlových  v otevřeném výkopu s integrovaným těsněním DN 200</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</si>
  <si>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0-11 Zásyp sypaninou z jakékoliv horniny, katalogu 800-1 Zemní práce části A 01. 2. Ceny montáže potrubí -1131 jsou určeny pro systémy těsněné elastickými kroužky a -1211 těsnícími kroužky a zámkovým spojem. Tyto se také oceňují ve specifikaci, nejsou-li zahrnuty již v ceně dodávky trub. </t>
  </si>
  <si>
    <t>" Montáž potrubí z trub litinových hrdlových s integrovaným těsněním otevřený výkop DN 200</t>
  </si>
  <si>
    <t>552510082R</t>
  </si>
  <si>
    <t>trouba litinová hrdlová Zn+Al (85/15)400g/m2+modrý epoxid, 6 m DN 200 s návarkem</t>
  </si>
  <si>
    <t>1718335259</t>
  </si>
  <si>
    <t>1450041578</t>
  </si>
  <si>
    <t>552510081R</t>
  </si>
  <si>
    <t>trouba litinová hrdlová Zn+Al (85/15)400g/m2+modrý epoxid, 6 m DN 200 s návarkem s tepelnou izolací</t>
  </si>
  <si>
    <t>552029353</t>
  </si>
  <si>
    <t>" potrubí na mostě, CLASS64</t>
  </si>
  <si>
    <t>552511291R</t>
  </si>
  <si>
    <t>kroužek těsnící se zámky DN 200</t>
  </si>
  <si>
    <t>-417385638</t>
  </si>
  <si>
    <t>" kroužek těsnící se zámky DN 200</t>
  </si>
  <si>
    <t>" počet: 32 ks</t>
  </si>
  <si>
    <t>552514961R</t>
  </si>
  <si>
    <t>manžeta ochranná termosmršťovací spojů potrubí z tvárné litiny DN 200 pro hrdlový spoj</t>
  </si>
  <si>
    <t>206014368</t>
  </si>
  <si>
    <t>" manžeta ochranná termosmršťovací spojů potrubí z tvárné litiny DN 200 pro hrdlový spoj</t>
  </si>
  <si>
    <t>64</t>
  </si>
  <si>
    <t>552514962R</t>
  </si>
  <si>
    <t>manžeta ochranná termosmršťovací spojů potrubí z tvárné litiny DN 200 pro přírubový spoj</t>
  </si>
  <si>
    <t>126483719</t>
  </si>
  <si>
    <t>" manžeta ochranná termosmršťovací spojů potrubí z tvárné litiny DN 200 pro přírubový spoj</t>
  </si>
  <si>
    <t>" počet: 6 ks</t>
  </si>
  <si>
    <t>857351131</t>
  </si>
  <si>
    <t>Montáž litinových tvarovek jednoosých hrdlových otevřený výkop s integrovaným těsněním DN 200</t>
  </si>
  <si>
    <t>1497247736</t>
  </si>
  <si>
    <t>Montáž litinových tvarovek na potrubí litinovém tlakovém jednoosých na potrubí z trub hrdlových v otevřeném výkopu, kanálu nebo v šachtě s integrovaným těsněním DN 200</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</si>
  <si>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</si>
  <si>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 Montáž litinových tvarovek jednoosých hrdlových otevřený výkop s integrovaným těsněním DN 200</t>
  </si>
  <si>
    <t>" koleno hrdlové z tvárné litiny DN 200-22,5° s návarkem</t>
  </si>
  <si>
    <t>" počet: 2 ks</t>
  </si>
  <si>
    <t>" koleno hrdlové z tvárné litiny DN 200-45° s návarkem</t>
  </si>
  <si>
    <t>" počet: 4 ks</t>
  </si>
  <si>
    <t>552539201R</t>
  </si>
  <si>
    <t>koleno hrdlové z tvárné litiny DN 200-22,5° s návarkem</t>
  </si>
  <si>
    <t>-242621440</t>
  </si>
  <si>
    <t>55253944R</t>
  </si>
  <si>
    <t>koleno hrdlové z tvárné litiny DN 200-45° s návarkem</t>
  </si>
  <si>
    <t>939928858</t>
  </si>
  <si>
    <t>8573511311R</t>
  </si>
  <si>
    <t>Montáž litinových tvarovek jednoosých hrdlových otevřený výkop s integrovaným těsněním DN 200 s návarkem</t>
  </si>
  <si>
    <t>-1342976097</t>
  </si>
  <si>
    <t>" Montáž litinových tvarovek jednoosých hrdlových s těsněním DN 200 s návarkem</t>
  </si>
  <si>
    <t>" koleno hrdlové z tvárné litiny DN 200-45° s návarkem a tepelnou izolací</t>
  </si>
  <si>
    <t>" koleno hrdlové z tvárné litiny DN 200-90° s návarkem a tepelnou izolací</t>
  </si>
  <si>
    <t>552539441R</t>
  </si>
  <si>
    <t>koleno hrdlové z tvárné litiny DN 200-45° s tepelnou izolací</t>
  </si>
  <si>
    <t>700563635</t>
  </si>
  <si>
    <t>" koleno hrdlové z tvárné litiny DN 200-45° s tepelnou izolací, jištěný spoj Vi</t>
  </si>
  <si>
    <t>552594861R</t>
  </si>
  <si>
    <t>koleno hrdlové z tvárné litiny DN 200-90° s tepelnou izolací</t>
  </si>
  <si>
    <t>-2092278134</t>
  </si>
  <si>
    <t>koleno hrdlové z tvárné litiny DN 200-90° s návarkem a tepelnou izolací</t>
  </si>
  <si>
    <t>" koleno hrdlové z tvárné litiny DN 200-90° s tepelnou izolací, jištěný spoj Vi</t>
  </si>
  <si>
    <t>857352122</t>
  </si>
  <si>
    <t>Montáž litinových tvarovek jednoosých přírubových otevřený výkop DN 200</t>
  </si>
  <si>
    <t>-827192607</t>
  </si>
  <si>
    <t>Montáž litinových tvarovek na potrubí litinovém tlakovém jednoosých na potrubí z trub přírubových v otevřeném výkopu, kanálu nebo v šachtě DN 200</t>
  </si>
  <si>
    <t>" Montáž litinových tvarovek jednoosých přírubových otevřený výkop DN 200</t>
  </si>
  <si>
    <t>" tvarovka přírubová litinová s hladkým koncem F-kus DN 200 s návarkem</t>
  </si>
  <si>
    <t>552534932R</t>
  </si>
  <si>
    <t>tvarovka přírubová litinová s hladkým koncem F-kus DN 200 s návarkem</t>
  </si>
  <si>
    <t>-278064088</t>
  </si>
  <si>
    <t>857353131</t>
  </si>
  <si>
    <t>Montáž litinových tvarovek odbočných hrdlových otevřený výkop s integrovaným těsněním DN 200</t>
  </si>
  <si>
    <t>-434204148</t>
  </si>
  <si>
    <t>Montáž litinových tvarovek na potrubí litinovém tlakovém odbočných na potrubí z trub hrdlových v otevřeném výkopu, kanálu nebo v šachtě s integrovaným těsněním DN 200</t>
  </si>
  <si>
    <t>" Montáž litinových tvarovek odbočných hrdlových otevřený výkop s integrovaným těsněním DN 200</t>
  </si>
  <si>
    <t>" tvarovka hrdlová s přírubovou odbočkou z tvárné litiny DN 200/80 s návarkem a tepelnou izolací</t>
  </si>
  <si>
    <t>" výtlacný řad</t>
  </si>
  <si>
    <t>" počet: 1 ks</t>
  </si>
  <si>
    <t>552537631R</t>
  </si>
  <si>
    <t>tvarovka hrdlová s přírubovou odbočkou z tvárné litiny DN 200/80 s návarkem a tepelnou izolací</t>
  </si>
  <si>
    <t>-723498014</t>
  </si>
  <si>
    <t>857354122</t>
  </si>
  <si>
    <t>Montáž litinových tvarovek odbočných přírubových otevřený výkop DN 200</t>
  </si>
  <si>
    <t>-2048698982</t>
  </si>
  <si>
    <t>Montáž litinových tvarovek na potrubí litinovém tlakovém odbočných na potrubí z trub přírubových v otevřeném výkopu, kanálu nebo v šachtě DN 200</t>
  </si>
  <si>
    <t>" Montáž litinových tvarovek odbočných přírubových otevřený výkop DN 200</t>
  </si>
  <si>
    <t>" tvarovka přírubová litinová s přírubovou odbočkou T-kus DN 200/80  s návarkem</t>
  </si>
  <si>
    <t>" výtlačný rad</t>
  </si>
  <si>
    <t>552535321R</t>
  </si>
  <si>
    <t>tvarovka přírubová litinová s přírubovou odbočkou T-kus DN 200/80 s návarkem</t>
  </si>
  <si>
    <t>-1884110278</t>
  </si>
  <si>
    <t>" tvarovka přírubová litinová s přírubovou odbočkou T-kus DN 200/80 s návarkem</t>
  </si>
  <si>
    <t>871355202</t>
  </si>
  <si>
    <t>Montáž kanalizačního potrubí z PE SDR11 otevřený výkop svařovaných elektrotvarovkou D 225 x 20,5 mm</t>
  </si>
  <si>
    <t>-1351810881</t>
  </si>
  <si>
    <t>Montáž kanalizačního potrubí z plastů z polyetylenu PE 100 svařovaných elektrotvarovkou v otevřeném výkopu ve sklonu do 20 % SDR 11/PN16 D 225 x 20,5 mm</t>
  </si>
  <si>
    <t>-1668470024</t>
  </si>
  <si>
    <t>877351102</t>
  </si>
  <si>
    <t>Montáž elektrospojek na vodovodním potrubí z PE trub d 225</t>
  </si>
  <si>
    <t>-121018553</t>
  </si>
  <si>
    <t>Montáž tvarovek na vodovodním plastovém potrubí z polyetylenu PE 100 elektrotvarovek SDR 11/PN16 spojek, oblouků nebo redukcí d 225</t>
  </si>
  <si>
    <t xml:space="preserve">Poznámka k souboru cen:_x000D_
1. V cenách montáže tvarovek nejsou započteny náklady na dodání tvarovek. Tyto náklady se oceňují ve specifikaci. </t>
  </si>
  <si>
    <t>" Elektrospojka d225 SDR 11 - odkrytá topná spirála</t>
  </si>
  <si>
    <t>" počet: 19 ks</t>
  </si>
  <si>
    <t>" EFL Integrovaný lemový nákružek 225/200 SDR 11 (PN 16)</t>
  </si>
  <si>
    <t>286159811R</t>
  </si>
  <si>
    <t>Elektrospojka d225 SDR 11 - odkrytá topná spirála</t>
  </si>
  <si>
    <t>-657266647</t>
  </si>
  <si>
    <t>286531361R</t>
  </si>
  <si>
    <t>EFL Integrovaný lemový nákružek 225/200 SDR 11 (PN 16)</t>
  </si>
  <si>
    <t>-1491437464</t>
  </si>
  <si>
    <t>1457256698</t>
  </si>
  <si>
    <t>" Oblouk 11° - dlouhé provedení - PEHD 100 - d225 SDR 11</t>
  </si>
  <si>
    <t>" počet: 5 ks</t>
  </si>
  <si>
    <t>286149541R</t>
  </si>
  <si>
    <t>Oblouk 11° - dlouhé provedení - PEHD 100 - d225 SDR 11</t>
  </si>
  <si>
    <t>-926709579</t>
  </si>
  <si>
    <t>8773511101R</t>
  </si>
  <si>
    <t>Montáž elektrokolen 45° na vodovodním potrubí z PEHD trub d 225</t>
  </si>
  <si>
    <t>1934248732</t>
  </si>
  <si>
    <t>Montáž tvarovek na vodovodním plastovém potrubí z polyetylenu PEHD 100 elektrotvarovek SDR 11/PN16 kolen 22° nebo 45° d 225</t>
  </si>
  <si>
    <t>" Montáž elektrokolen 45° na vodovodním potrubí z PEHD trub d 225</t>
  </si>
  <si>
    <t>" koleno 15° - PEHD 100 - d225 SDR 11</t>
  </si>
  <si>
    <t>" počet: 3 ks</t>
  </si>
  <si>
    <t>" Elektrotvarovka - koleno 45° d225 SDR 11</t>
  </si>
  <si>
    <t>" výtlacny rad</t>
  </si>
  <si>
    <t>" Elektrotvarovka - koleno 22° d225 SDR 11</t>
  </si>
  <si>
    <t>286149544R</t>
  </si>
  <si>
    <t>koleno 15° - PEHD 100 - d225 SDR 11</t>
  </si>
  <si>
    <t>308332082</t>
  </si>
  <si>
    <t>286149542R</t>
  </si>
  <si>
    <t>elektrotvarovka - koleno 22° d225 SDR 11</t>
  </si>
  <si>
    <t>1420059223</t>
  </si>
  <si>
    <t>286149543R</t>
  </si>
  <si>
    <t>elektrotvarovka - koleno 45° d225 SDR 11</t>
  </si>
  <si>
    <t>2133675242</t>
  </si>
  <si>
    <t>8773511131R</t>
  </si>
  <si>
    <t>Montáž elektro T-kusů na vodovodním potrubí z PEHD trub d 225</t>
  </si>
  <si>
    <t>-1631727278</t>
  </si>
  <si>
    <t>Montáž tvarovek na vodovodním plastovém potrubí z polyetylenu PEHD 100 elektrotvarovek SDR 11/PN16 T-kusů d 225</t>
  </si>
  <si>
    <t>" Montáž elektro T-kusů na vodovodním potrubí z PEHD trub d 225</t>
  </si>
  <si>
    <t>" elektrotvarovka - Tkus 45° - d225 SDR 11</t>
  </si>
  <si>
    <t>286149661R</t>
  </si>
  <si>
    <t>elektrotvarovka - Tkus 45° - d225 SDR 11</t>
  </si>
  <si>
    <t>1141403125</t>
  </si>
  <si>
    <t>891181811R</t>
  </si>
  <si>
    <t>Demontáž potrubí plastového do D 225 x 2 mm</t>
  </si>
  <si>
    <t>1379739013</t>
  </si>
  <si>
    <t>Demontáž potrubí z trubek plastových D přes 180</t>
  </si>
  <si>
    <t>4,60</t>
  </si>
  <si>
    <t>891241222</t>
  </si>
  <si>
    <t>Montáž vodovodních šoupátek s ručním kolečkem v šachtách DN 80</t>
  </si>
  <si>
    <t>-659638391</t>
  </si>
  <si>
    <t>Montáž vodovodních armatur na potrubí šoupátek nebo klapek uzavíracích v šachtách s ručním kolečkem DN 80</t>
  </si>
  <si>
    <t>" počet: 2 ks, včetně ručního kola</t>
  </si>
  <si>
    <t>42221453</t>
  </si>
  <si>
    <t>šoupátko odpadní voda, krátká stavební délka, PN10/16 DN 80 x 180 mm</t>
  </si>
  <si>
    <t>1962197512</t>
  </si>
  <si>
    <t>" šoupátko odpadní voda, krátká stavební délka, PN10/16 DN 80 x 180 mm</t>
  </si>
  <si>
    <t>42210101</t>
  </si>
  <si>
    <t>kolo ruční pro DN 65-80, D = 175 mm</t>
  </si>
  <si>
    <t>1702173506</t>
  </si>
  <si>
    <t>" kolo ruční pro DN 65-80, D = 175 mm</t>
  </si>
  <si>
    <t>891242312</t>
  </si>
  <si>
    <t>Montáž přírubové tvarovky DN 80 v šachtě</t>
  </si>
  <si>
    <t>387632855</t>
  </si>
  <si>
    <t>" příruba závitová nerez DN80 mm PN 16</t>
  </si>
  <si>
    <t>31946411R</t>
  </si>
  <si>
    <t>příruba přivařovací plochá se závitem pro PN 16, 1.4404 DN 80 mm</t>
  </si>
  <si>
    <t>177126102</t>
  </si>
  <si>
    <t>891243321</t>
  </si>
  <si>
    <t>Montáž ventilů odvzdušňovacích přírubových DN 80</t>
  </si>
  <si>
    <t>-1008618269</t>
  </si>
  <si>
    <t>Montáž vodovodních armatur na potrubí ventilů odvzdušňovacích nebo zavzdušňovacích mechanických a plovákových přírubových na venkovních řadech DN 80</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</si>
  <si>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</si>
  <si>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 ventil od/zavzdušňovací přírubový DN80 PN 16</t>
  </si>
  <si>
    <t>422123061R</t>
  </si>
  <si>
    <t>ventil od/zavzdušňovací přírubový DN80 PN 16</t>
  </si>
  <si>
    <t>649324365</t>
  </si>
  <si>
    <t>891351112</t>
  </si>
  <si>
    <t>Montáž vodovodních šoupátek otevřený výkop DN 200</t>
  </si>
  <si>
    <t>302396203</t>
  </si>
  <si>
    <t>Montáž vodovodních armatur na potrubí šoupátek nebo klapek uzavíracích v otevřeném výkopu nebo v šachtách s osazením zemní soupravy (bez poklopů) DN 200</t>
  </si>
  <si>
    <t>" šoupátko odpadní voda, krátká stavební délka, PN10/16 DN 200 x 230 mm</t>
  </si>
  <si>
    <t>" počet: 2 ks, včetně zemní soupravy</t>
  </si>
  <si>
    <t>42221457</t>
  </si>
  <si>
    <t>šoupátko odpadní voda, krátká stavební délka, PN10/16 DN 200 x 230 mm</t>
  </si>
  <si>
    <t>1353112055</t>
  </si>
  <si>
    <t>42291075</t>
  </si>
  <si>
    <t>souprava zemní pro šoupátka DN 200mm Rd 1,5 m</t>
  </si>
  <si>
    <t>-1909753836</t>
  </si>
  <si>
    <t>" souprava zemní pro šoupátka DN 200mm Rd 1,5 m</t>
  </si>
  <si>
    <t>891355111R</t>
  </si>
  <si>
    <t>Mtž spojky do plast potrubí s přírubou D do 200 mm</t>
  </si>
  <si>
    <t>-2125153324</t>
  </si>
  <si>
    <t>Montáž vodovodních armatur na potrubí koncových klapek (žabích) hrdlových DN 200</t>
  </si>
  <si>
    <t>"napojení stávající potrubí plast/ nové potrubí TLT</t>
  </si>
  <si>
    <t>"V1: 1ks příruba pro potrubí s hladkými konci z PE-HD</t>
  </si>
  <si>
    <t>"V6: 1ks příruba pro potrubí s hladkými konci z PE-HD</t>
  </si>
  <si>
    <t>286172360R</t>
  </si>
  <si>
    <t>trubní spojka jištěná DN 200</t>
  </si>
  <si>
    <t>-1611295727</t>
  </si>
  <si>
    <t>spojka přesuvná kanalizační PP DN 200</t>
  </si>
  <si>
    <t>892351111</t>
  </si>
  <si>
    <t>Tlaková zkouška vodou potrubí DN 150 nebo 200</t>
  </si>
  <si>
    <t>863836114</t>
  </si>
  <si>
    <t>Tlakové zkoušky vodou na potrubí DN 150 nebo 200</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</si>
  <si>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</si>
  <si>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892372111</t>
  </si>
  <si>
    <t>Zabezpečení konců potrubí DN do 300 při tlakových zkouškách vodou</t>
  </si>
  <si>
    <t>1292904685</t>
  </si>
  <si>
    <t>Tlakové zkoušky vodou zabezpečení konců potrubí při tlakových zkouškách DN do 300</t>
  </si>
  <si>
    <t>1+1</t>
  </si>
  <si>
    <t>895971112R</t>
  </si>
  <si>
    <t>Zakrytí vzdušníku</t>
  </si>
  <si>
    <t>-201144966</t>
  </si>
  <si>
    <t>"1x zakrytí vzdušníku na potrubí TLT DN200</t>
  </si>
  <si>
    <t>"box z tepelně izolačních stěn (sendičová stěna desky PP s izolací XPS)</t>
  </si>
  <si>
    <t>"výklopný bok, nerezové mechanické kotvení</t>
  </si>
  <si>
    <t>899102211</t>
  </si>
  <si>
    <t>Demontáž poklopů litinových nebo ocelových včetně rámů hmotnosti přes 50 do 100 kg</t>
  </si>
  <si>
    <t>-426263662</t>
  </si>
  <si>
    <t>Demontáž poklopů litinových a ocelových  včetně rámů, hmotnosti jednotlivě přes 50 do 100 Kg</t>
  </si>
  <si>
    <t>"bourání stávající šachty V1-Š0</t>
  </si>
  <si>
    <t xml:space="preserve">"demontáž poklopu šachty </t>
  </si>
  <si>
    <t>899401112</t>
  </si>
  <si>
    <t>Osazení poklopů litinových šoupátkových</t>
  </si>
  <si>
    <t>-555598368</t>
  </si>
  <si>
    <t>" Osazení poklopů litinových šoupátkových</t>
  </si>
  <si>
    <t>42291352</t>
  </si>
  <si>
    <t>poklop litinový šoupátkový pro zemní soupravy osazení do terénu a do vozovky</t>
  </si>
  <si>
    <t>-1902554512</t>
  </si>
  <si>
    <t>" poklop litinový šoupátkový pro zemní soupravy osazení do terénu a do vozovky</t>
  </si>
  <si>
    <t>899623141</t>
  </si>
  <si>
    <t>Obetonování potrubí nebo zdiva stok betonem prostým tř. C 12/15 otevřený výkop</t>
  </si>
  <si>
    <t>-1012707460</t>
  </si>
  <si>
    <t>Obetonování potrubí nebo zdiva stok betonem prostým v otevřeném výkopu, beton tř. C 12/15</t>
  </si>
  <si>
    <t>" Obetonování potrubí nebo zdiva stok betonem prostým tř. C 12/15 X0 otevřený výkop</t>
  </si>
  <si>
    <t>" betonový blok: objem = 0,32*(0,25+0,15+0,15)</t>
  </si>
  <si>
    <t>"objem trubky d225 o délce 445 mm = (3,1415*0,18*0,18*0,445)</t>
  </si>
  <si>
    <t>((0,32*(0,25+0,15+0,15))-(3,1415*0,11*0,11*0,445))*2</t>
  </si>
  <si>
    <t>899721112</t>
  </si>
  <si>
    <t>Signalizační vodič DN nad 150 mm na potrubí</t>
  </si>
  <si>
    <t>-1038953101</t>
  </si>
  <si>
    <t>Signalizační vodič na potrubí DN nad 150 mm</t>
  </si>
  <si>
    <t>"V1-V2 dl. 4,85m ornice"4,85</t>
  </si>
  <si>
    <t>"V2-V3 dl. 6,96m beton blok"6,96</t>
  </si>
  <si>
    <t>"V4a-V5 dl. 20,45 most + ornice"10,22</t>
  </si>
  <si>
    <t>"V5-V6 dl. 10,15m ornice"10,15</t>
  </si>
  <si>
    <t>"V6-V7 dl. 69,33m ornice - 6,62m panel, 30m ručně"69,33+30,00+6,62</t>
  </si>
  <si>
    <t>"V7-V8 dl. 44,25m ornice"44,25</t>
  </si>
  <si>
    <t>"V13-V18 dl. 145,00m ornice"66,44</t>
  </si>
  <si>
    <t>899722113</t>
  </si>
  <si>
    <t>Krytí potrubí z plastů výstražnou fólií z PVC 34cm</t>
  </si>
  <si>
    <t>808441083</t>
  </si>
  <si>
    <t>Krytí potrubí z plastů výstražnou fólií z PVC šířky 34cm</t>
  </si>
  <si>
    <t>"V2-V3 dl. 6,96m beton blok, 1kol90"6,96</t>
  </si>
  <si>
    <t>899911113</t>
  </si>
  <si>
    <t>Osazení ocelových součástí pro potrubí závěsných a úložných hmotnosti jednotlivě nad 10 kg</t>
  </si>
  <si>
    <t>1833210107</t>
  </si>
  <si>
    <t>Osazení ocelových součástí závěsných a úložných pro potrubí na mostech, konstrukcích apod. hmotnosti jednotlivě přes 10 kg</t>
  </si>
  <si>
    <t xml:space="preserve">Poznámka k souboru cen:_x000D_
1. V cenách nejsou započteny náklady na dodání ocelových součástí; dodání ocelových součástí se oceňuje ve specifikaci. Ztratné lze dohodnout ve výši 1 %. </t>
  </si>
  <si>
    <t>"15ks L svařenec z UPE dl. 0,35+0,57m, hmotnost 22,359kg</t>
  </si>
  <si>
    <t>"včetně kotevních šroubů 4xM16</t>
  </si>
  <si>
    <t>15*22,359</t>
  </si>
  <si>
    <t>130109341R</t>
  </si>
  <si>
    <t>konzola pro montáž potrubí</t>
  </si>
  <si>
    <t>-1507310145</t>
  </si>
  <si>
    <t>"15ks konzola pro montáž potrubí L-svařenec z UPE160, hmotnost 22,359kg</t>
  </si>
  <si>
    <t>Ostatní konstrukce a práce, bourání</t>
  </si>
  <si>
    <t>942111210R</t>
  </si>
  <si>
    <t>Příplatek k montáži potrubí na mostní konstrukci</t>
  </si>
  <si>
    <t>1819352402</t>
  </si>
  <si>
    <t>Montáž potrubí na mostní konstrukci</t>
  </si>
  <si>
    <t>"1x  příplatek za ztíženou montáž potrubí na konstrukci mostu</t>
  </si>
  <si>
    <t>"montáž nosných konzol a potrubí TLT DN200 na mostě</t>
  </si>
  <si>
    <t>977151128</t>
  </si>
  <si>
    <t>Jádrové vrty diamantovými korunkami do D 300 mm do stavebních materiálů</t>
  </si>
  <si>
    <t>1723624316</t>
  </si>
  <si>
    <t>Jádrové vrty diamantovými korunkami do stavebních materiálů (železobetonu, betonu, cihel, obkladů, dlažeb, kamene) průměru přes 250 do 300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</si>
  <si>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</si>
  <si>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 Jádrové vrty diamantovými korunkami do D 300 mm do stavebních materiálů</t>
  </si>
  <si>
    <t>2*0,15</t>
  </si>
  <si>
    <t>997</t>
  </si>
  <si>
    <t>Přesun sutě</t>
  </si>
  <si>
    <t>997221551</t>
  </si>
  <si>
    <t>Vodorovná doprava suti ze sypkých materiálů</t>
  </si>
  <si>
    <t>66883843</t>
  </si>
  <si>
    <t>Vodorovná doprava suti  bez naložení, ale se složením a s hrubým urovnáním ze sypkých materiálů</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</si>
  <si>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</si>
  <si>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"PŘESUN VYBOURANÝCH HMOT NA TRVALOU SKLÁDKU</t>
  </si>
  <si>
    <t>"V8-V9 dl. 80,79m ornice - 2,70m panel</t>
  </si>
  <si>
    <t>"KÁMEN suť hmotnost celkem 3,609t</t>
  </si>
  <si>
    <t>3,609</t>
  </si>
  <si>
    <t>997221561</t>
  </si>
  <si>
    <t>Vodorovná doprava suti z kusových materiálů</t>
  </si>
  <si>
    <t>1551590327</t>
  </si>
  <si>
    <t>Vodorovná doprava suti  bez naložení, ale se složením a s hrubým urovnáním z kusových materiálů</t>
  </si>
  <si>
    <t>"ŽELEZOBETON suť hmotnost celkem 2,912t</t>
  </si>
  <si>
    <t>2,912</t>
  </si>
  <si>
    <t>"PLAST suť hmotnost celkem 0,017t</t>
  </si>
  <si>
    <t>0,017</t>
  </si>
  <si>
    <t>997221561R</t>
  </si>
  <si>
    <t>Vodorovná doprava suti z kovových materiálů</t>
  </si>
  <si>
    <t>81968958</t>
  </si>
  <si>
    <t>Vodorovná doprava suti bez naložení, ale se složením a s hrubým urovnáním z kovových materiálů</t>
  </si>
  <si>
    <t>"KOV suť hmotnost celkem 0,100t</t>
  </si>
  <si>
    <t>0,100</t>
  </si>
  <si>
    <t>997221571</t>
  </si>
  <si>
    <t>Vodorovná doprava vybouraných hmot</t>
  </si>
  <si>
    <t>755147261</t>
  </si>
  <si>
    <t>Vodorovná doprava vybouraných hmot  bez naložení, ale se složením a s hrubým urovnáním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</si>
  <si>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</si>
  <si>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"BETON suť hmotnost celkem 3,973t</t>
  </si>
  <si>
    <t>3,973</t>
  </si>
  <si>
    <t>997221612</t>
  </si>
  <si>
    <t>Nakládání vybouraných hmot na dopravní prostředky pro vodorovnou dopravu</t>
  </si>
  <si>
    <t>1853598368</t>
  </si>
  <si>
    <t>Nakládání na dopravní prostředky  pro vodorovnou dopravu vybouraných hmot</t>
  </si>
  <si>
    <t xml:space="preserve">Poznámka k souboru cen:_x000D_
1. Ceny lze použít i pro překládání při lomené dopravě. 2. Ceny nelze použít při dopravě po železnici, po vodě nebo neobvyklými dopravními prostředky. </t>
  </si>
  <si>
    <t>998</t>
  </si>
  <si>
    <t>Přesun hmot</t>
  </si>
  <si>
    <t>998273102</t>
  </si>
  <si>
    <t>Přesun hmot pro trubní vedení z trub litinových otevřený výkop</t>
  </si>
  <si>
    <t>439455800</t>
  </si>
  <si>
    <t>Přesun hmot pro trubní vedení hloubené z trub litinových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</si>
  <si>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</si>
  <si>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PSV</t>
  </si>
  <si>
    <t>Práce a dodávky PSV</t>
  </si>
  <si>
    <t>711</t>
  </si>
  <si>
    <t>Izolace proti vodě, vlhkosti a plynům</t>
  </si>
  <si>
    <t>711786166</t>
  </si>
  <si>
    <t>Izolace proti vodě těsnění trubních prostupů do 500 mm</t>
  </si>
  <si>
    <t>215399032</t>
  </si>
  <si>
    <t>" Pryžokovové segmentové těsnění prostupu pro plastové potrubí d225</t>
  </si>
  <si>
    <t>" provedení: nerezové, utěsňování propstupu, 24 těsnících segmentů pro 2 spoj, d225,</t>
  </si>
  <si>
    <t>562846682R</t>
  </si>
  <si>
    <t>Pryžokovové segmentové těsnění prostupu pro plastové potrubí d225</t>
  </si>
  <si>
    <t>307287080</t>
  </si>
  <si>
    <t>998711101</t>
  </si>
  <si>
    <t>Přesun hmot tonážní pro izolace proti vodě, vlhkosti a plynům v objektech výšky do 6 m</t>
  </si>
  <si>
    <t>1452141150</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</si>
  <si>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</si>
  <si>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</si>
  <si>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</si>
  <si>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</si>
  <si>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722253133R</t>
  </si>
  <si>
    <t>Spojka hadicová požární B 75</t>
  </si>
  <si>
    <t>-1037800014</t>
  </si>
  <si>
    <t>Požární příslušenství a armatury  hadicové spojky požární B 75</t>
  </si>
  <si>
    <t>" Spojka hadicová požární B 75, nerezová</t>
  </si>
  <si>
    <t>722259108R</t>
  </si>
  <si>
    <t>Armatura požární ostatní víčko spojky B 75</t>
  </si>
  <si>
    <t>-1755711208</t>
  </si>
  <si>
    <t>Požární příslušenství a armatury  hydrantové skříně ostatní příslušenství víčko spojky B 75</t>
  </si>
  <si>
    <t>" Armatura požární ostatní víčko spojky B 75, provedení nerez</t>
  </si>
  <si>
    <t>998722101</t>
  </si>
  <si>
    <t>Přesun hmot tonážní pro vnitřní vodovod v objektech v do 6 m</t>
  </si>
  <si>
    <t>1373307762</t>
  </si>
  <si>
    <t>Přesun hmot pro vnitřní vodovod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</si>
  <si>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</si>
  <si>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Práce a dodávky M</t>
  </si>
  <si>
    <t>21-M</t>
  </si>
  <si>
    <t>Elektromontáže</t>
  </si>
  <si>
    <t>210280223</t>
  </si>
  <si>
    <t>Měření zemních odporů zemnicí sítě délky pásku do 500 m</t>
  </si>
  <si>
    <t>60320887</t>
  </si>
  <si>
    <t>Měření zemních odporů  zemnící sítě délky pásku přes 200 do 500 m</t>
  </si>
  <si>
    <t>"1x měření odpor signalizační vodič potrubí CYKY-O 2x4</t>
  </si>
  <si>
    <t>23-M</t>
  </si>
  <si>
    <t>Montáže potrubí</t>
  </si>
  <si>
    <t>230032029</t>
  </si>
  <si>
    <t>Montáž přírubových spojů do PN 16 DN 80</t>
  </si>
  <si>
    <t>-692977027</t>
  </si>
  <si>
    <t>Montáž přírubových spojů do PN 16  DN 80</t>
  </si>
  <si>
    <t>"V1: 1x přírubový spoj odkalovací ventil na potrubí TLT DN200</t>
  </si>
  <si>
    <t>"V3a: 1x přírubový spoj odvzdušňovací ventil na potrubí TLT DN200</t>
  </si>
  <si>
    <t>"pozice na mostě, přírubový spoj DN80</t>
  </si>
  <si>
    <t>273225090R</t>
  </si>
  <si>
    <t>těsnění přírubové DN 80</t>
  </si>
  <si>
    <t>128</t>
  </si>
  <si>
    <t>-1343461058</t>
  </si>
  <si>
    <t>"V1: 1ks těsnění pro přírubový spoj odkalovací ventil na potrubí TLT DN200</t>
  </si>
  <si>
    <t>"V3a: 1ks těsnění  pro přírubový spoj odvzdušňovací ventil na potrubí TLT DN200</t>
  </si>
  <si>
    <t>309210900R</t>
  </si>
  <si>
    <t>spojovací materiál pro přírubový spoj DN80 PN16</t>
  </si>
  <si>
    <t>368588125</t>
  </si>
  <si>
    <t>"V1: 1x spojovací materiál pro odkalovací ventil na potrubí TLT DN200</t>
  </si>
  <si>
    <t>"V3a: 1x spojovací materiál odvzdušňovací ventil na potrubí TLT DN200</t>
  </si>
  <si>
    <t>230032033</t>
  </si>
  <si>
    <t>Montáž přírubových spojů do PN 16 DN 200</t>
  </si>
  <si>
    <t>1321732341</t>
  </si>
  <si>
    <t>Montáž přírubových spojů do PN 16  DN 200</t>
  </si>
  <si>
    <t>"10x montáž přírubový spoj DN200</t>
  </si>
  <si>
    <t>6+2+2</t>
  </si>
  <si>
    <t>273225130R</t>
  </si>
  <si>
    <t>těsnění přírubové DN 200</t>
  </si>
  <si>
    <t>1001550837</t>
  </si>
  <si>
    <t>"10ks těsnění pro přírubový spoj DN200</t>
  </si>
  <si>
    <t>309210950R</t>
  </si>
  <si>
    <t>spojovací materiál pro přírubový spoj DN200 PN16</t>
  </si>
  <si>
    <t>-1891318752</t>
  </si>
  <si>
    <t>"10x spojovací materiál pro přírubový spoj DN200</t>
  </si>
  <si>
    <t>ON - Ostatní a vedlejší náklady</t>
  </si>
  <si>
    <t>Průzkumné, geodetické a projektové práce</t>
  </si>
  <si>
    <t>011314000</t>
  </si>
  <si>
    <t>Záchranný archeologický dohled (viz Technické podmínky odst. 1.7)</t>
  </si>
  <si>
    <t>Kč</t>
  </si>
  <si>
    <t>262144</t>
  </si>
  <si>
    <t>-1823886695</t>
  </si>
  <si>
    <t>"specifikace viz Technické podmínky (Odkanalizování obcí v povodí Jizery, 10/2018)</t>
  </si>
  <si>
    <t>012303001R</t>
  </si>
  <si>
    <t>Vytýčení a zaměření díla, ochrana geodetických bodů před poškozením  (viz Technické podmínky odst. 1.14) - Dodavatel nebude naceňovat, dodá objednatel</t>
  </si>
  <si>
    <t>1394384352</t>
  </si>
  <si>
    <t>012303002R</t>
  </si>
  <si>
    <t>Vytyčení podzemních zařízení, rizika a zvláštní opatření včetně aktualizace vyjádření jednotlivých správců IS (viz Technické podmínky odst. 1.12)</t>
  </si>
  <si>
    <t>32043949</t>
  </si>
  <si>
    <t>013244002R</t>
  </si>
  <si>
    <t>Realizační dokumentace pro provedení stavby včetně projednání a kontroly na stavbě (viz Technické podmínky odst. 1.5)</t>
  </si>
  <si>
    <t>1520956966</t>
  </si>
  <si>
    <t>013254000</t>
  </si>
  <si>
    <t>Dokumentace skutečného provedení stavby, vytyčení a zaměření díla (viz Technické podmínky odst. 1.9)</t>
  </si>
  <si>
    <t>-1113213692</t>
  </si>
  <si>
    <t>013294001R</t>
  </si>
  <si>
    <t>Doklady požadované k předání a převzetí díla (viz Technické podmínky odst. 1.8)</t>
  </si>
  <si>
    <t>1331148660</t>
  </si>
  <si>
    <t>013294002R</t>
  </si>
  <si>
    <t>Zemní práce (viz Technické podmínky odst. 1.18)</t>
  </si>
  <si>
    <t>980883549</t>
  </si>
  <si>
    <t>Zařízení staveniště</t>
  </si>
  <si>
    <t>030001000</t>
  </si>
  <si>
    <t>Zařízení staveniště, provozní vlivy (viz Technické podmínky odst. 1.1)</t>
  </si>
  <si>
    <t>-15905674</t>
  </si>
  <si>
    <t>Inženýrská činnost</t>
  </si>
  <si>
    <t>041403001R</t>
  </si>
  <si>
    <t>Plán bezpečnosti a ochrany zdraví při práci (BOZP)  (viz Technické podmínky odst. 1.6)</t>
  </si>
  <si>
    <t>563292124</t>
  </si>
  <si>
    <t>041403002R</t>
  </si>
  <si>
    <t>Havarijní plán (viz Technické podmínky odst. 1.16)</t>
  </si>
  <si>
    <t>1768831614</t>
  </si>
  <si>
    <t>049002000</t>
  </si>
  <si>
    <t>Fotodokumentace (viz Technické podmínky odst. 1.3)</t>
  </si>
  <si>
    <t>1829993004</t>
  </si>
  <si>
    <t>049303001R</t>
  </si>
  <si>
    <t>Pasportizace stávajících objektů - inventarizační prohlídky (viz Technické podmínky odst. 1.11, viz odst. B.8.9 Průvodní a souhrnná technická zpráva)</t>
  </si>
  <si>
    <t>1139556977</t>
  </si>
  <si>
    <t>049303002R</t>
  </si>
  <si>
    <t>Další doplňující průzkumy (viz Technické podmínky odst. 1.10)</t>
  </si>
  <si>
    <t>-315652765</t>
  </si>
  <si>
    <t>049303003R</t>
  </si>
  <si>
    <t>Publicita a propagace stavby (viz Technické podmínky odst. 1.4)</t>
  </si>
  <si>
    <t>-1268601871</t>
  </si>
  <si>
    <t>049303004R</t>
  </si>
  <si>
    <t>Stavební povolení (viz Technické podmínky odst. 1.19)</t>
  </si>
  <si>
    <t>-1791986849</t>
  </si>
  <si>
    <t>Provozní vlivy</t>
  </si>
  <si>
    <t>071203001R</t>
  </si>
  <si>
    <t>Zajištění a osvětlení výkopů a překopů  (viz Technické podmínky odst. 1.15)</t>
  </si>
  <si>
    <t>-2117445827</t>
  </si>
  <si>
    <t>071203002R</t>
  </si>
  <si>
    <t>Zvláštní požadavky na zhotovení  (viz Technické podmínky odst. 1.17)</t>
  </si>
  <si>
    <t>-999162586</t>
  </si>
  <si>
    <t>Ostatní náklady</t>
  </si>
  <si>
    <t>091003001R</t>
  </si>
  <si>
    <t>Skládkovné (viz Technické podmínky odst. 1.2) - Poplatek za uložení na skládce (skládkovné) zeminy a kameniva</t>
  </si>
  <si>
    <t>-1372549835</t>
  </si>
  <si>
    <t>091003004R</t>
  </si>
  <si>
    <t>Skládkovné (viz Technické podmínky odst. 1.2) - Poplatek za uložení na skládce (skládkovné) stavebního odpadu betonového</t>
  </si>
  <si>
    <t>-1401525068</t>
  </si>
  <si>
    <t>091003005R</t>
  </si>
  <si>
    <t>Skládkovné (viz Technické podmínky odst. 1.2) - Poplatek za uložení na skládce (skládkovné) odpadu z plastických hmot</t>
  </si>
  <si>
    <t>1005042404</t>
  </si>
  <si>
    <t>091003006R</t>
  </si>
  <si>
    <t>Skládkovné (viz Technické podmínky odst. 1.2) - Poplatek za uložení na skládce (skládkovné) odpadu z armovaného betonu</t>
  </si>
  <si>
    <t>-2010913784</t>
  </si>
  <si>
    <t>092203000R</t>
  </si>
  <si>
    <t>Zaškolení pracovníků provozovatele/objednatele (viz Technické podmínky odst. 1.13)</t>
  </si>
  <si>
    <t>334546645</t>
  </si>
  <si>
    <t>Vypletí záhonu trávníku po výsevu s naložením a odvozem odpadu v rovině a svahu do 1:5</t>
  </si>
  <si>
    <t xml:space="preserve">    ON1 - Průzkumné, geodetické a projektové práce</t>
  </si>
  <si>
    <t xml:space="preserve">    ON3 - Zařízení staveniště</t>
  </si>
  <si>
    <t xml:space="preserve">    ON4 - Inženýrská činnost</t>
  </si>
  <si>
    <t xml:space="preserve">    ON7 - Provozní vlivy</t>
  </si>
  <si>
    <t xml:space="preserve">    ON9 - Ostatní náklady</t>
  </si>
  <si>
    <t>ON1</t>
  </si>
  <si>
    <t>ON3</t>
  </si>
  <si>
    <t>ON4</t>
  </si>
  <si>
    <t>ON7</t>
  </si>
  <si>
    <t>ON9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</si>
</sst>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800080"/>
      <name val="Arial CE"/>
      <family val="2"/>
      <charset val="238"/>
    </font>
    <font>
      <sz val="8"/>
      <color rgb="FF505050"/>
      <name val="Arial CE"/>
      <family val="2"/>
      <charset val="238"/>
    </font>
    <font>
      <sz val="8"/>
      <color rgb="FFFF0000"/>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sz val="7"/>
      <name val="Arial CE"/>
      <family val="2"/>
      <charset val="238"/>
    </font>
    <font>
      <i/>
      <sz val="7"/>
      <color rgb="FF969696"/>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Font="1" applyBorder="1" applyAlignment="1">
      <alignment vertical="center"/>
    </xf>
    <xf numFmtId="0" fontId="1" fillId="0" borderId="5" xfId="0" applyFont="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0"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2" fillId="0" borderId="0" xfId="0" applyFont="1" applyAlignment="1">
      <alignment horizontal="left" vertical="top"/>
    </xf>
    <xf numFmtId="0" fontId="1" fillId="0" borderId="0" xfId="0" applyFont="1" applyAlignment="1" applyProtection="1">
      <alignment horizontal="left" vertical="top"/>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7" xfId="0" applyFont="1" applyFill="1" applyBorder="1" applyAlignment="1" applyProtection="1">
      <alignment horizontal="center" vertical="center" wrapText="1"/>
      <protection locked="0"/>
    </xf>
    <xf numFmtId="0" fontId="22" fillId="5" borderId="18" xfId="0" applyFont="1" applyFill="1"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left" vertical="center" wrapText="1"/>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0" fillId="0" borderId="14"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7" fillId="0" borderId="22" xfId="0" applyFont="1" applyBorder="1" applyAlignment="1" applyProtection="1">
      <alignment horizontal="left" vertical="center" wrapText="1"/>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5" xfId="0" applyNumberFormat="1" applyFont="1" applyBorder="1" applyAlignment="1">
      <alignment vertical="center"/>
    </xf>
    <xf numFmtId="0" fontId="0" fillId="0" borderId="5" xfId="0" applyFont="1" applyBorder="1" applyAlignment="1">
      <alignment vertical="center"/>
    </xf>
    <xf numFmtId="4" fontId="18" fillId="0" borderId="0" xfId="0" applyNumberFormat="1" applyFont="1" applyAlignment="1">
      <alignment vertical="center"/>
    </xf>
    <xf numFmtId="0" fontId="1" fillId="0" borderId="0" xfId="0" applyFont="1" applyAlignment="1">
      <alignmen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13" fillId="2" borderId="0" xfId="0" applyFont="1" applyFill="1" applyAlignment="1">
      <alignment horizontal="center" vertical="center"/>
    </xf>
    <xf numFmtId="0" fontId="0" fillId="0" borderId="0" xfId="0"/>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center" vertical="center"/>
    </xf>
    <xf numFmtId="0" fontId="4" fillId="4" borderId="7" xfId="0" applyFont="1" applyFill="1" applyBorder="1" applyAlignment="1">
      <alignment horizontal="left" vertical="center"/>
    </xf>
    <xf numFmtId="0" fontId="22" fillId="5" borderId="7" xfId="0" applyFont="1" applyFill="1" applyBorder="1" applyAlignment="1">
      <alignment horizontal="right" vertical="center"/>
    </xf>
    <xf numFmtId="0" fontId="22" fillId="5"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0" fontId="0" fillId="0" borderId="0" xfId="0" applyFont="1" applyAlignment="1" applyProtection="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36" fillId="0" borderId="0" xfId="0" applyFont="1" applyAlignment="1" applyProtection="1">
      <alignment vertical="center" wrapText="1"/>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36" fillId="0" borderId="0" xfId="0" applyFont="1" applyAlignment="1" applyProtection="1">
      <alignment vertical="top"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0" fontId="8" fillId="0" borderId="0" xfId="0" applyFont="1" applyAlignment="1" applyProtection="1"/>
    <xf numFmtId="0" fontId="8" fillId="0" borderId="0" xfId="0" applyFont="1" applyAlignment="1" applyProtection="1">
      <alignment horizontal="left"/>
    </xf>
    <xf numFmtId="0" fontId="7" fillId="0" borderId="0" xfId="0" applyFont="1" applyAlignment="1" applyProtection="1">
      <alignment horizontal="left"/>
    </xf>
    <xf numFmtId="0" fontId="6" fillId="0" borderId="0" xfId="0" applyFont="1" applyAlignment="1" applyProtection="1">
      <alignment horizontal="left"/>
    </xf>
    <xf numFmtId="167" fontId="22" fillId="3"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98"/>
  <sheetViews>
    <sheetView showGridLines="0" showZeros="0" tabSelected="1" zoomScaleNormal="100" workbookViewId="0">
      <selection activeCell="AG66" sqref="AG66"/>
    </sheetView>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15" t="s">
        <v>0</v>
      </c>
      <c r="AZ1" s="15" t="s">
        <v>1</v>
      </c>
      <c r="BA1" s="15" t="s">
        <v>2</v>
      </c>
      <c r="BB1" s="15" t="s">
        <v>1</v>
      </c>
      <c r="BT1" s="15" t="s">
        <v>3</v>
      </c>
      <c r="BU1" s="15" t="s">
        <v>3</v>
      </c>
      <c r="BV1" s="15" t="s">
        <v>4</v>
      </c>
    </row>
    <row r="2" spans="1:74" ht="36.950000000000003" customHeight="1" x14ac:dyDescent="0.2">
      <c r="AR2" s="199" t="s">
        <v>5</v>
      </c>
      <c r="AS2" s="200"/>
      <c r="AT2" s="200"/>
      <c r="AU2" s="200"/>
      <c r="AV2" s="200"/>
      <c r="AW2" s="200"/>
      <c r="AX2" s="200"/>
      <c r="AY2" s="200"/>
      <c r="AZ2" s="200"/>
      <c r="BA2" s="200"/>
      <c r="BB2" s="200"/>
      <c r="BC2" s="200"/>
      <c r="BD2" s="200"/>
      <c r="BE2" s="200"/>
      <c r="BS2" s="16" t="s">
        <v>6</v>
      </c>
      <c r="BT2" s="16" t="s">
        <v>7</v>
      </c>
    </row>
    <row r="3" spans="1:74" ht="6.95" customHeight="1" x14ac:dyDescent="0.2">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x14ac:dyDescent="0.2">
      <c r="B4" s="19"/>
      <c r="D4" s="20" t="s">
        <v>9</v>
      </c>
      <c r="AR4" s="19"/>
      <c r="AS4" s="21" t="s">
        <v>10</v>
      </c>
      <c r="BE4" s="22" t="s">
        <v>11</v>
      </c>
      <c r="BS4" s="16" t="s">
        <v>12</v>
      </c>
    </row>
    <row r="5" spans="1:74" ht="12" customHeight="1" x14ac:dyDescent="0.2">
      <c r="B5" s="19"/>
      <c r="D5" s="23" t="s">
        <v>13</v>
      </c>
      <c r="K5" s="210" t="s">
        <v>14</v>
      </c>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R5" s="19"/>
      <c r="BE5" s="189" t="s">
        <v>15</v>
      </c>
      <c r="BS5" s="16" t="s">
        <v>6</v>
      </c>
    </row>
    <row r="6" spans="1:74" ht="36.950000000000003" customHeight="1" x14ac:dyDescent="0.2">
      <c r="B6" s="19"/>
      <c r="D6" s="25" t="s">
        <v>16</v>
      </c>
      <c r="K6" s="211" t="s">
        <v>17</v>
      </c>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R6" s="19"/>
      <c r="BE6" s="190"/>
      <c r="BS6" s="16" t="s">
        <v>6</v>
      </c>
    </row>
    <row r="7" spans="1:74" ht="12" customHeight="1" x14ac:dyDescent="0.2">
      <c r="B7" s="19"/>
      <c r="D7" s="26" t="s">
        <v>18</v>
      </c>
      <c r="K7" s="24" t="s">
        <v>19</v>
      </c>
      <c r="AK7" s="26" t="s">
        <v>20</v>
      </c>
      <c r="AN7" s="24" t="s">
        <v>21</v>
      </c>
      <c r="AR7" s="19"/>
      <c r="BE7" s="190"/>
      <c r="BS7" s="16" t="s">
        <v>6</v>
      </c>
    </row>
    <row r="8" spans="1:74" ht="12" customHeight="1" x14ac:dyDescent="0.2">
      <c r="B8" s="19"/>
      <c r="D8" s="26" t="s">
        <v>22</v>
      </c>
      <c r="K8" s="24" t="s">
        <v>23</v>
      </c>
      <c r="AK8" s="26" t="s">
        <v>24</v>
      </c>
      <c r="AN8" s="27" t="s">
        <v>25</v>
      </c>
      <c r="AR8" s="19"/>
      <c r="BE8" s="190"/>
      <c r="BS8" s="16" t="s">
        <v>6</v>
      </c>
    </row>
    <row r="9" spans="1:74" ht="14.45" customHeight="1" x14ac:dyDescent="0.2">
      <c r="B9" s="19"/>
      <c r="AR9" s="19"/>
      <c r="BE9" s="190"/>
      <c r="BS9" s="16" t="s">
        <v>6</v>
      </c>
    </row>
    <row r="10" spans="1:74" ht="12" customHeight="1" x14ac:dyDescent="0.2">
      <c r="B10" s="19"/>
      <c r="D10" s="26" t="s">
        <v>26</v>
      </c>
      <c r="AK10" s="26" t="s">
        <v>27</v>
      </c>
      <c r="AN10" s="24" t="s">
        <v>1</v>
      </c>
      <c r="AR10" s="19"/>
      <c r="BE10" s="190"/>
      <c r="BS10" s="16" t="s">
        <v>6</v>
      </c>
    </row>
    <row r="11" spans="1:74" ht="18.399999999999999" customHeight="1" x14ac:dyDescent="0.2">
      <c r="B11" s="19"/>
      <c r="E11" s="24" t="s">
        <v>28</v>
      </c>
      <c r="AK11" s="26" t="s">
        <v>29</v>
      </c>
      <c r="AN11" s="24" t="s">
        <v>1</v>
      </c>
      <c r="AR11" s="19"/>
      <c r="BE11" s="190"/>
      <c r="BS11" s="16" t="s">
        <v>6</v>
      </c>
    </row>
    <row r="12" spans="1:74" ht="6.95" customHeight="1" x14ac:dyDescent="0.2">
      <c r="B12" s="19"/>
      <c r="AR12" s="19"/>
      <c r="BE12" s="190"/>
      <c r="BS12" s="16" t="s">
        <v>6</v>
      </c>
    </row>
    <row r="13" spans="1:74" ht="12" customHeight="1" x14ac:dyDescent="0.2">
      <c r="B13" s="19"/>
      <c r="D13" s="26" t="s">
        <v>30</v>
      </c>
      <c r="AK13" s="26" t="s">
        <v>27</v>
      </c>
      <c r="AN13" s="28" t="s">
        <v>31</v>
      </c>
      <c r="AR13" s="19"/>
      <c r="BE13" s="190"/>
      <c r="BS13" s="16" t="s">
        <v>6</v>
      </c>
    </row>
    <row r="14" spans="1:74" ht="12.75" x14ac:dyDescent="0.2">
      <c r="B14" s="19"/>
      <c r="E14" s="212" t="s">
        <v>31</v>
      </c>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6" t="s">
        <v>29</v>
      </c>
      <c r="AN14" s="28" t="s">
        <v>31</v>
      </c>
      <c r="AR14" s="19"/>
      <c r="BE14" s="190"/>
      <c r="BS14" s="16" t="s">
        <v>6</v>
      </c>
    </row>
    <row r="15" spans="1:74" ht="6.95" customHeight="1" x14ac:dyDescent="0.2">
      <c r="B15" s="19"/>
      <c r="AR15" s="19"/>
      <c r="BE15" s="190"/>
      <c r="BS15" s="16" t="s">
        <v>3</v>
      </c>
    </row>
    <row r="16" spans="1:74" ht="12" customHeight="1" x14ac:dyDescent="0.2">
      <c r="B16" s="19"/>
      <c r="D16" s="26"/>
      <c r="AK16" s="26"/>
      <c r="AN16" s="24" t="s">
        <v>1</v>
      </c>
      <c r="AR16" s="19"/>
      <c r="BE16" s="190"/>
      <c r="BS16" s="16" t="s">
        <v>3</v>
      </c>
    </row>
    <row r="17" spans="2:71" ht="18.399999999999999" customHeight="1" x14ac:dyDescent="0.2">
      <c r="B17" s="19"/>
      <c r="E17" s="24"/>
      <c r="AK17" s="26"/>
      <c r="AN17" s="24" t="s">
        <v>1</v>
      </c>
      <c r="AR17" s="19"/>
      <c r="BE17" s="190"/>
      <c r="BS17" s="16" t="s">
        <v>32</v>
      </c>
    </row>
    <row r="18" spans="2:71" ht="6.95" customHeight="1" x14ac:dyDescent="0.2">
      <c r="B18" s="19"/>
      <c r="AR18" s="19"/>
      <c r="BE18" s="190"/>
      <c r="BS18" s="16" t="s">
        <v>6</v>
      </c>
    </row>
    <row r="19" spans="2:71" ht="12" customHeight="1" x14ac:dyDescent="0.2">
      <c r="B19" s="19"/>
      <c r="D19" s="26"/>
      <c r="AK19" s="26"/>
      <c r="AN19" s="24" t="s">
        <v>1</v>
      </c>
      <c r="AR19" s="19"/>
      <c r="BE19" s="190"/>
      <c r="BS19" s="16" t="s">
        <v>6</v>
      </c>
    </row>
    <row r="20" spans="2:71" ht="18.399999999999999" customHeight="1" x14ac:dyDescent="0.2">
      <c r="B20" s="19"/>
      <c r="E20" s="24"/>
      <c r="AK20" s="26"/>
      <c r="AN20" s="24" t="s">
        <v>1</v>
      </c>
      <c r="AR20" s="19"/>
      <c r="BE20" s="190"/>
      <c r="BS20" s="16" t="s">
        <v>32</v>
      </c>
    </row>
    <row r="21" spans="2:71" ht="6.95" customHeight="1" x14ac:dyDescent="0.2">
      <c r="B21" s="19"/>
      <c r="AR21" s="19"/>
      <c r="BE21" s="190"/>
    </row>
    <row r="22" spans="2:71" ht="12" customHeight="1" x14ac:dyDescent="0.2">
      <c r="B22" s="19"/>
      <c r="D22" s="26" t="s">
        <v>33</v>
      </c>
      <c r="AR22" s="19"/>
      <c r="BE22" s="190"/>
    </row>
    <row r="23" spans="2:71" ht="51" customHeight="1" x14ac:dyDescent="0.2">
      <c r="B23" s="19"/>
      <c r="E23" s="214" t="s">
        <v>34</v>
      </c>
      <c r="F23" s="214"/>
      <c r="G23" s="214"/>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R23" s="19"/>
      <c r="BE23" s="190"/>
    </row>
    <row r="24" spans="2:71" ht="6.95" customHeight="1" x14ac:dyDescent="0.2">
      <c r="B24" s="19"/>
      <c r="AR24" s="19"/>
      <c r="BE24" s="190"/>
    </row>
    <row r="25" spans="2:71" ht="6.95" customHeight="1" x14ac:dyDescent="0.2">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190"/>
    </row>
    <row r="26" spans="2:71" s="1" customFormat="1" ht="25.9" customHeight="1" x14ac:dyDescent="0.2">
      <c r="B26" s="31"/>
      <c r="D26" s="32" t="s">
        <v>35</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192">
        <f>ROUND(AG94,2)</f>
        <v>0</v>
      </c>
      <c r="AL26" s="193"/>
      <c r="AM26" s="193"/>
      <c r="AN26" s="193"/>
      <c r="AO26" s="193"/>
      <c r="AR26" s="31"/>
      <c r="BE26" s="190"/>
    </row>
    <row r="27" spans="2:71" s="1" customFormat="1" ht="6.95" customHeight="1" x14ac:dyDescent="0.2">
      <c r="B27" s="31"/>
      <c r="AR27" s="31"/>
      <c r="BE27" s="190"/>
    </row>
    <row r="28" spans="2:71" s="1" customFormat="1" ht="12.75" x14ac:dyDescent="0.2">
      <c r="B28" s="31"/>
      <c r="L28" s="215" t="s">
        <v>36</v>
      </c>
      <c r="M28" s="215"/>
      <c r="N28" s="215"/>
      <c r="O28" s="215"/>
      <c r="P28" s="215"/>
      <c r="W28" s="215" t="s">
        <v>37</v>
      </c>
      <c r="X28" s="215"/>
      <c r="Y28" s="215"/>
      <c r="Z28" s="215"/>
      <c r="AA28" s="215"/>
      <c r="AB28" s="215"/>
      <c r="AC28" s="215"/>
      <c r="AD28" s="215"/>
      <c r="AE28" s="215"/>
      <c r="AK28" s="215" t="s">
        <v>38</v>
      </c>
      <c r="AL28" s="215"/>
      <c r="AM28" s="215"/>
      <c r="AN28" s="215"/>
      <c r="AO28" s="215"/>
      <c r="AR28" s="31"/>
      <c r="BE28" s="190"/>
    </row>
    <row r="29" spans="2:71" s="2" customFormat="1" ht="14.45" customHeight="1" x14ac:dyDescent="0.2">
      <c r="B29" s="35"/>
      <c r="D29" s="26" t="s">
        <v>39</v>
      </c>
      <c r="F29" s="26" t="s">
        <v>40</v>
      </c>
      <c r="L29" s="216">
        <v>0.21</v>
      </c>
      <c r="M29" s="195"/>
      <c r="N29" s="195"/>
      <c r="O29" s="195"/>
      <c r="P29" s="195"/>
      <c r="W29" s="194">
        <f>ROUND(AZ94, 2)</f>
        <v>0</v>
      </c>
      <c r="X29" s="195"/>
      <c r="Y29" s="195"/>
      <c r="Z29" s="195"/>
      <c r="AA29" s="195"/>
      <c r="AB29" s="195"/>
      <c r="AC29" s="195"/>
      <c r="AD29" s="195"/>
      <c r="AE29" s="195"/>
      <c r="AK29" s="194">
        <f>ROUND(AV94, 2)</f>
        <v>0</v>
      </c>
      <c r="AL29" s="195"/>
      <c r="AM29" s="195"/>
      <c r="AN29" s="195"/>
      <c r="AO29" s="195"/>
      <c r="AR29" s="35"/>
      <c r="BE29" s="191"/>
    </row>
    <row r="30" spans="2:71" s="2" customFormat="1" ht="14.45" customHeight="1" x14ac:dyDescent="0.2">
      <c r="B30" s="35"/>
      <c r="F30" s="26" t="s">
        <v>41</v>
      </c>
      <c r="L30" s="216">
        <v>0.15</v>
      </c>
      <c r="M30" s="195"/>
      <c r="N30" s="195"/>
      <c r="O30" s="195"/>
      <c r="P30" s="195"/>
      <c r="W30" s="194">
        <f>ROUND(BA94, 2)</f>
        <v>0</v>
      </c>
      <c r="X30" s="195"/>
      <c r="Y30" s="195"/>
      <c r="Z30" s="195"/>
      <c r="AA30" s="195"/>
      <c r="AB30" s="195"/>
      <c r="AC30" s="195"/>
      <c r="AD30" s="195"/>
      <c r="AE30" s="195"/>
      <c r="AK30" s="194">
        <f>ROUND(AW94, 2)</f>
        <v>0</v>
      </c>
      <c r="AL30" s="195"/>
      <c r="AM30" s="195"/>
      <c r="AN30" s="195"/>
      <c r="AO30" s="195"/>
      <c r="AR30" s="35"/>
      <c r="BE30" s="191"/>
    </row>
    <row r="31" spans="2:71" s="2" customFormat="1" ht="14.45" hidden="1" customHeight="1" x14ac:dyDescent="0.2">
      <c r="B31" s="35"/>
      <c r="F31" s="26" t="s">
        <v>42</v>
      </c>
      <c r="L31" s="216">
        <v>0.21</v>
      </c>
      <c r="M31" s="195"/>
      <c r="N31" s="195"/>
      <c r="O31" s="195"/>
      <c r="P31" s="195"/>
      <c r="W31" s="194">
        <f>ROUND(BB94, 2)</f>
        <v>0</v>
      </c>
      <c r="X31" s="195"/>
      <c r="Y31" s="195"/>
      <c r="Z31" s="195"/>
      <c r="AA31" s="195"/>
      <c r="AB31" s="195"/>
      <c r="AC31" s="195"/>
      <c r="AD31" s="195"/>
      <c r="AE31" s="195"/>
      <c r="AK31" s="194">
        <v>0</v>
      </c>
      <c r="AL31" s="195"/>
      <c r="AM31" s="195"/>
      <c r="AN31" s="195"/>
      <c r="AO31" s="195"/>
      <c r="AR31" s="35"/>
      <c r="BE31" s="191"/>
    </row>
    <row r="32" spans="2:71" s="2" customFormat="1" ht="14.45" hidden="1" customHeight="1" x14ac:dyDescent="0.2">
      <c r="B32" s="35"/>
      <c r="F32" s="26" t="s">
        <v>43</v>
      </c>
      <c r="L32" s="216">
        <v>0.15</v>
      </c>
      <c r="M32" s="195"/>
      <c r="N32" s="195"/>
      <c r="O32" s="195"/>
      <c r="P32" s="195"/>
      <c r="W32" s="194">
        <f>ROUND(BC94, 2)</f>
        <v>0</v>
      </c>
      <c r="X32" s="195"/>
      <c r="Y32" s="195"/>
      <c r="Z32" s="195"/>
      <c r="AA32" s="195"/>
      <c r="AB32" s="195"/>
      <c r="AC32" s="195"/>
      <c r="AD32" s="195"/>
      <c r="AE32" s="195"/>
      <c r="AK32" s="194">
        <v>0</v>
      </c>
      <c r="AL32" s="195"/>
      <c r="AM32" s="195"/>
      <c r="AN32" s="195"/>
      <c r="AO32" s="195"/>
      <c r="AR32" s="35"/>
      <c r="BE32" s="191"/>
    </row>
    <row r="33" spans="2:57" s="2" customFormat="1" ht="14.45" hidden="1" customHeight="1" x14ac:dyDescent="0.2">
      <c r="B33" s="35"/>
      <c r="F33" s="26" t="s">
        <v>44</v>
      </c>
      <c r="L33" s="216">
        <v>0</v>
      </c>
      <c r="M33" s="195"/>
      <c r="N33" s="195"/>
      <c r="O33" s="195"/>
      <c r="P33" s="195"/>
      <c r="W33" s="194">
        <f>ROUND(BD94, 2)</f>
        <v>0</v>
      </c>
      <c r="X33" s="195"/>
      <c r="Y33" s="195"/>
      <c r="Z33" s="195"/>
      <c r="AA33" s="195"/>
      <c r="AB33" s="195"/>
      <c r="AC33" s="195"/>
      <c r="AD33" s="195"/>
      <c r="AE33" s="195"/>
      <c r="AK33" s="194">
        <v>0</v>
      </c>
      <c r="AL33" s="195"/>
      <c r="AM33" s="195"/>
      <c r="AN33" s="195"/>
      <c r="AO33" s="195"/>
      <c r="AR33" s="35"/>
      <c r="BE33" s="191"/>
    </row>
    <row r="34" spans="2:57" s="1" customFormat="1" ht="6.95" customHeight="1" x14ac:dyDescent="0.2">
      <c r="B34" s="31"/>
      <c r="AR34" s="31"/>
      <c r="BE34" s="190"/>
    </row>
    <row r="35" spans="2:57" s="1" customFormat="1" ht="25.9" customHeight="1" x14ac:dyDescent="0.2">
      <c r="B35" s="31"/>
      <c r="C35" s="36"/>
      <c r="D35" s="37" t="s">
        <v>45</v>
      </c>
      <c r="E35" s="38"/>
      <c r="F35" s="38"/>
      <c r="G35" s="38"/>
      <c r="H35" s="38"/>
      <c r="I35" s="38"/>
      <c r="J35" s="38"/>
      <c r="K35" s="38"/>
      <c r="L35" s="38"/>
      <c r="M35" s="38"/>
      <c r="N35" s="38"/>
      <c r="O35" s="38"/>
      <c r="P35" s="38"/>
      <c r="Q35" s="38"/>
      <c r="R35" s="38"/>
      <c r="S35" s="38"/>
      <c r="T35" s="39" t="s">
        <v>46</v>
      </c>
      <c r="U35" s="38"/>
      <c r="V35" s="38"/>
      <c r="W35" s="38"/>
      <c r="X35" s="220" t="s">
        <v>47</v>
      </c>
      <c r="Y35" s="197"/>
      <c r="Z35" s="197"/>
      <c r="AA35" s="197"/>
      <c r="AB35" s="197"/>
      <c r="AC35" s="38"/>
      <c r="AD35" s="38"/>
      <c r="AE35" s="38"/>
      <c r="AF35" s="38"/>
      <c r="AG35" s="38"/>
      <c r="AH35" s="38"/>
      <c r="AI35" s="38"/>
      <c r="AJ35" s="38"/>
      <c r="AK35" s="196">
        <f>SUM(AK26:AK33)</f>
        <v>0</v>
      </c>
      <c r="AL35" s="197"/>
      <c r="AM35" s="197"/>
      <c r="AN35" s="197"/>
      <c r="AO35" s="198"/>
      <c r="AP35" s="36"/>
      <c r="AQ35" s="36"/>
      <c r="AR35" s="31"/>
    </row>
    <row r="36" spans="2:57" s="1" customFormat="1" ht="6.95" customHeight="1" x14ac:dyDescent="0.2">
      <c r="B36" s="31"/>
      <c r="AR36" s="31"/>
    </row>
    <row r="37" spans="2:57" s="1" customFormat="1" ht="14.45" customHeight="1" x14ac:dyDescent="0.2">
      <c r="B37" s="31"/>
      <c r="AR37" s="31"/>
    </row>
    <row r="38" spans="2:57" ht="14.45" customHeight="1" x14ac:dyDescent="0.2">
      <c r="B38" s="19"/>
      <c r="AR38" s="19"/>
    </row>
    <row r="39" spans="2:57" ht="14.45" customHeight="1" x14ac:dyDescent="0.2">
      <c r="B39" s="19"/>
      <c r="AR39" s="19"/>
    </row>
    <row r="40" spans="2:57" ht="14.45" customHeight="1" x14ac:dyDescent="0.2">
      <c r="B40" s="19"/>
      <c r="AR40" s="19"/>
    </row>
    <row r="41" spans="2:57" ht="14.45" customHeight="1" x14ac:dyDescent="0.2">
      <c r="B41" s="19"/>
      <c r="AR41" s="19"/>
    </row>
    <row r="42" spans="2:57" ht="14.45" customHeight="1" x14ac:dyDescent="0.2">
      <c r="B42" s="19"/>
      <c r="AR42" s="19"/>
    </row>
    <row r="43" spans="2:57" ht="14.45" customHeight="1" x14ac:dyDescent="0.2">
      <c r="B43" s="19"/>
      <c r="AR43" s="19"/>
    </row>
    <row r="44" spans="2:57" ht="14.45" customHeight="1" x14ac:dyDescent="0.2">
      <c r="B44" s="19"/>
      <c r="AR44" s="19"/>
    </row>
    <row r="45" spans="2:57" ht="14.45" customHeight="1" x14ac:dyDescent="0.2">
      <c r="B45" s="19"/>
      <c r="AR45" s="19"/>
    </row>
    <row r="46" spans="2:57" ht="14.45" customHeight="1" x14ac:dyDescent="0.2">
      <c r="B46" s="19"/>
      <c r="AR46" s="19"/>
    </row>
    <row r="47" spans="2:57" ht="14.45" customHeight="1" x14ac:dyDescent="0.2">
      <c r="B47" s="19"/>
      <c r="AR47" s="19"/>
    </row>
    <row r="48" spans="2:57" ht="14.45" customHeight="1" x14ac:dyDescent="0.2">
      <c r="B48" s="19"/>
      <c r="AR48" s="19"/>
    </row>
    <row r="49" spans="2:44" s="1" customFormat="1" ht="14.45" customHeight="1" x14ac:dyDescent="0.2">
      <c r="B49" s="31"/>
      <c r="D49" s="40" t="s">
        <v>48</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49</v>
      </c>
      <c r="AI49" s="41"/>
      <c r="AJ49" s="41"/>
      <c r="AK49" s="41"/>
      <c r="AL49" s="41"/>
      <c r="AM49" s="41"/>
      <c r="AN49" s="41"/>
      <c r="AO49" s="41"/>
      <c r="AR49" s="31"/>
    </row>
    <row r="50" spans="2:44" x14ac:dyDescent="0.2">
      <c r="B50" s="19"/>
      <c r="AR50" s="19"/>
    </row>
    <row r="51" spans="2:44" x14ac:dyDescent="0.2">
      <c r="B51" s="19"/>
      <c r="AR51" s="19"/>
    </row>
    <row r="52" spans="2:44" x14ac:dyDescent="0.2">
      <c r="B52" s="19"/>
      <c r="AR52" s="19"/>
    </row>
    <row r="53" spans="2:44" x14ac:dyDescent="0.2">
      <c r="B53" s="19"/>
      <c r="AR53" s="19"/>
    </row>
    <row r="54" spans="2:44" x14ac:dyDescent="0.2">
      <c r="B54" s="19"/>
      <c r="AR54" s="19"/>
    </row>
    <row r="55" spans="2:44" x14ac:dyDescent="0.2">
      <c r="B55" s="19"/>
      <c r="AR55" s="19"/>
    </row>
    <row r="56" spans="2:44" x14ac:dyDescent="0.2">
      <c r="B56" s="19"/>
      <c r="AR56" s="19"/>
    </row>
    <row r="57" spans="2:44" x14ac:dyDescent="0.2">
      <c r="B57" s="19"/>
      <c r="AR57" s="19"/>
    </row>
    <row r="58" spans="2:44" x14ac:dyDescent="0.2">
      <c r="B58" s="19"/>
      <c r="AR58" s="19"/>
    </row>
    <row r="59" spans="2:44" x14ac:dyDescent="0.2">
      <c r="B59" s="19"/>
      <c r="AR59" s="19"/>
    </row>
    <row r="60" spans="2:44" s="1" customFormat="1" ht="12.75" x14ac:dyDescent="0.2">
      <c r="B60" s="31"/>
      <c r="D60" s="42" t="s">
        <v>50</v>
      </c>
      <c r="E60" s="33"/>
      <c r="F60" s="33"/>
      <c r="G60" s="33"/>
      <c r="H60" s="33"/>
      <c r="I60" s="33"/>
      <c r="J60" s="33"/>
      <c r="K60" s="33"/>
      <c r="L60" s="33"/>
      <c r="M60" s="33"/>
      <c r="N60" s="33"/>
      <c r="O60" s="33"/>
      <c r="P60" s="33"/>
      <c r="Q60" s="33"/>
      <c r="R60" s="33"/>
      <c r="S60" s="33"/>
      <c r="T60" s="33"/>
      <c r="U60" s="33"/>
      <c r="V60" s="42" t="s">
        <v>51</v>
      </c>
      <c r="W60" s="33"/>
      <c r="X60" s="33"/>
      <c r="Y60" s="33"/>
      <c r="Z60" s="33"/>
      <c r="AA60" s="33"/>
      <c r="AB60" s="33"/>
      <c r="AC60" s="33"/>
      <c r="AD60" s="33"/>
      <c r="AE60" s="33"/>
      <c r="AF60" s="33"/>
      <c r="AG60" s="33"/>
      <c r="AH60" s="42" t="s">
        <v>50</v>
      </c>
      <c r="AI60" s="33"/>
      <c r="AJ60" s="33"/>
      <c r="AK60" s="33"/>
      <c r="AL60" s="33"/>
      <c r="AM60" s="42" t="s">
        <v>51</v>
      </c>
      <c r="AN60" s="33"/>
      <c r="AO60" s="33"/>
      <c r="AR60" s="31"/>
    </row>
    <row r="61" spans="2:44" x14ac:dyDescent="0.2">
      <c r="B61" s="19"/>
      <c r="AR61" s="19"/>
    </row>
    <row r="62" spans="2:44" x14ac:dyDescent="0.2">
      <c r="B62" s="19"/>
      <c r="AR62" s="19"/>
    </row>
    <row r="63" spans="2:44" x14ac:dyDescent="0.2">
      <c r="B63" s="19"/>
      <c r="AR63" s="19"/>
    </row>
    <row r="64" spans="2:44" s="1" customFormat="1" ht="12.75" x14ac:dyDescent="0.2">
      <c r="B64" s="31"/>
      <c r="D64" s="40" t="s">
        <v>52</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53</v>
      </c>
      <c r="AI64" s="41"/>
      <c r="AJ64" s="41"/>
      <c r="AK64" s="41"/>
      <c r="AL64" s="41"/>
      <c r="AM64" s="41"/>
      <c r="AN64" s="41"/>
      <c r="AO64" s="41"/>
      <c r="AR64" s="31"/>
    </row>
    <row r="65" spans="2:44" x14ac:dyDescent="0.2">
      <c r="B65" s="19"/>
      <c r="AR65" s="19"/>
    </row>
    <row r="66" spans="2:44" x14ac:dyDescent="0.2">
      <c r="B66" s="19"/>
      <c r="AR66" s="19"/>
    </row>
    <row r="67" spans="2:44" x14ac:dyDescent="0.2">
      <c r="B67" s="19"/>
      <c r="AR67" s="19"/>
    </row>
    <row r="68" spans="2:44" x14ac:dyDescent="0.2">
      <c r="B68" s="19"/>
      <c r="AR68" s="19"/>
    </row>
    <row r="69" spans="2:44" x14ac:dyDescent="0.2">
      <c r="B69" s="19"/>
      <c r="AR69" s="19"/>
    </row>
    <row r="70" spans="2:44" x14ac:dyDescent="0.2">
      <c r="B70" s="19"/>
      <c r="AR70" s="19"/>
    </row>
    <row r="71" spans="2:44" x14ac:dyDescent="0.2">
      <c r="B71" s="19"/>
      <c r="AR71" s="19"/>
    </row>
    <row r="72" spans="2:44" x14ac:dyDescent="0.2">
      <c r="B72" s="19"/>
      <c r="AR72" s="19"/>
    </row>
    <row r="73" spans="2:44" x14ac:dyDescent="0.2">
      <c r="B73" s="19"/>
      <c r="AR73" s="19"/>
    </row>
    <row r="74" spans="2:44" x14ac:dyDescent="0.2">
      <c r="B74" s="19"/>
      <c r="AR74" s="19"/>
    </row>
    <row r="75" spans="2:44" s="1" customFormat="1" ht="12.75" x14ac:dyDescent="0.2">
      <c r="B75" s="31"/>
      <c r="D75" s="42" t="s">
        <v>50</v>
      </c>
      <c r="E75" s="33"/>
      <c r="F75" s="33"/>
      <c r="G75" s="33"/>
      <c r="H75" s="33"/>
      <c r="I75" s="33"/>
      <c r="J75" s="33"/>
      <c r="K75" s="33"/>
      <c r="L75" s="33"/>
      <c r="M75" s="33"/>
      <c r="N75" s="33"/>
      <c r="O75" s="33"/>
      <c r="P75" s="33"/>
      <c r="Q75" s="33"/>
      <c r="R75" s="33"/>
      <c r="S75" s="33"/>
      <c r="T75" s="33"/>
      <c r="U75" s="33"/>
      <c r="V75" s="42" t="s">
        <v>51</v>
      </c>
      <c r="W75" s="33"/>
      <c r="X75" s="33"/>
      <c r="Y75" s="33"/>
      <c r="Z75" s="33"/>
      <c r="AA75" s="33"/>
      <c r="AB75" s="33"/>
      <c r="AC75" s="33"/>
      <c r="AD75" s="33"/>
      <c r="AE75" s="33"/>
      <c r="AF75" s="33"/>
      <c r="AG75" s="33"/>
      <c r="AH75" s="42" t="s">
        <v>50</v>
      </c>
      <c r="AI75" s="33"/>
      <c r="AJ75" s="33"/>
      <c r="AK75" s="33"/>
      <c r="AL75" s="33"/>
      <c r="AM75" s="42" t="s">
        <v>51</v>
      </c>
      <c r="AN75" s="33"/>
      <c r="AO75" s="33"/>
      <c r="AR75" s="31"/>
    </row>
    <row r="76" spans="2:44" s="1" customFormat="1" x14ac:dyDescent="0.2">
      <c r="B76" s="31"/>
      <c r="AR76" s="31"/>
    </row>
    <row r="77" spans="2:44" s="1" customFormat="1" ht="6.95" customHeight="1" x14ac:dyDescent="0.2">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x14ac:dyDescent="0.2">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x14ac:dyDescent="0.2">
      <c r="B82" s="31"/>
      <c r="C82" s="20" t="s">
        <v>54</v>
      </c>
      <c r="AR82" s="31"/>
    </row>
    <row r="83" spans="1:91" s="1" customFormat="1" ht="6.95" customHeight="1" x14ac:dyDescent="0.2">
      <c r="B83" s="31"/>
      <c r="AR83" s="31"/>
    </row>
    <row r="84" spans="1:91" s="3" customFormat="1" ht="12" customHeight="1" x14ac:dyDescent="0.2">
      <c r="B84" s="47"/>
      <c r="C84" s="26" t="s">
        <v>13</v>
      </c>
      <c r="L84" s="3" t="str">
        <f>K5</f>
        <v>11-5137-0200-N</v>
      </c>
      <c r="AR84" s="47"/>
    </row>
    <row r="85" spans="1:91" s="4" customFormat="1" ht="36.950000000000003" customHeight="1" x14ac:dyDescent="0.2">
      <c r="B85" s="48"/>
      <c r="C85" s="49" t="s">
        <v>16</v>
      </c>
      <c r="L85" s="207" t="str">
        <f>K6</f>
        <v>DVZ Mladá Boleslav - kanalizace JIH - N</v>
      </c>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208"/>
      <c r="AL85" s="208"/>
      <c r="AM85" s="208"/>
      <c r="AN85" s="208"/>
      <c r="AO85" s="208"/>
      <c r="AR85" s="48"/>
    </row>
    <row r="86" spans="1:91" s="1" customFormat="1" ht="6.95" customHeight="1" x14ac:dyDescent="0.2">
      <c r="B86" s="31"/>
      <c r="AR86" s="31"/>
    </row>
    <row r="87" spans="1:91" s="1" customFormat="1" ht="12" customHeight="1" x14ac:dyDescent="0.2">
      <c r="B87" s="31"/>
      <c r="C87" s="26" t="s">
        <v>22</v>
      </c>
      <c r="L87" s="50" t="str">
        <f>IF(K8="","",K8)</f>
        <v>Mladá Boleslav</v>
      </c>
      <c r="AI87" s="26" t="s">
        <v>24</v>
      </c>
      <c r="AM87" s="209" t="str">
        <f>IF(AN8= "","",AN8)</f>
        <v>11. 3. 2019</v>
      </c>
      <c r="AN87" s="209"/>
      <c r="AR87" s="31"/>
    </row>
    <row r="88" spans="1:91" s="1" customFormat="1" ht="6.95" customHeight="1" x14ac:dyDescent="0.2">
      <c r="B88" s="31"/>
      <c r="AR88" s="31"/>
    </row>
    <row r="89" spans="1:91" s="1" customFormat="1" ht="15.2" customHeight="1" x14ac:dyDescent="0.2">
      <c r="B89" s="31"/>
      <c r="C89" s="26" t="s">
        <v>26</v>
      </c>
      <c r="L89" s="3" t="str">
        <f>IF(E11= "","",E11)</f>
        <v>Vodovody a kanalizace Mladá Boleslav, a.s.</v>
      </c>
      <c r="AI89" s="26"/>
      <c r="AM89" s="205"/>
      <c r="AN89" s="206"/>
      <c r="AO89" s="206"/>
      <c r="AP89" s="206"/>
      <c r="AR89" s="31"/>
      <c r="AS89" s="201" t="s">
        <v>55</v>
      </c>
      <c r="AT89" s="202"/>
      <c r="AU89" s="52"/>
      <c r="AV89" s="52"/>
      <c r="AW89" s="52"/>
      <c r="AX89" s="52"/>
      <c r="AY89" s="52"/>
      <c r="AZ89" s="52"/>
      <c r="BA89" s="52"/>
      <c r="BB89" s="52"/>
      <c r="BC89" s="52"/>
      <c r="BD89" s="53"/>
    </row>
    <row r="90" spans="1:91" s="1" customFormat="1" ht="15.2" customHeight="1" x14ac:dyDescent="0.2">
      <c r="B90" s="31"/>
      <c r="C90" s="26" t="s">
        <v>30</v>
      </c>
      <c r="L90" s="3" t="str">
        <f>IF(E14= "Vyplň údaj","",E14)</f>
        <v/>
      </c>
      <c r="AI90" s="26"/>
      <c r="AM90" s="205"/>
      <c r="AN90" s="206"/>
      <c r="AO90" s="206"/>
      <c r="AP90" s="206"/>
      <c r="AR90" s="31"/>
      <c r="AS90" s="203"/>
      <c r="AT90" s="204"/>
      <c r="AU90" s="54"/>
      <c r="AV90" s="54"/>
      <c r="AW90" s="54"/>
      <c r="AX90" s="54"/>
      <c r="AY90" s="54"/>
      <c r="AZ90" s="54"/>
      <c r="BA90" s="54"/>
      <c r="BB90" s="54"/>
      <c r="BC90" s="54"/>
      <c r="BD90" s="55"/>
    </row>
    <row r="91" spans="1:91" s="1" customFormat="1" ht="10.9" customHeight="1" x14ac:dyDescent="0.2">
      <c r="B91" s="31"/>
      <c r="AR91" s="31"/>
      <c r="AS91" s="203"/>
      <c r="AT91" s="204"/>
      <c r="AU91" s="54"/>
      <c r="AV91" s="54"/>
      <c r="AW91" s="54"/>
      <c r="AX91" s="54"/>
      <c r="AY91" s="54"/>
      <c r="AZ91" s="54"/>
      <c r="BA91" s="54"/>
      <c r="BB91" s="54"/>
      <c r="BC91" s="54"/>
      <c r="BD91" s="55"/>
    </row>
    <row r="92" spans="1:91" s="1" customFormat="1" ht="29.25" customHeight="1" x14ac:dyDescent="0.2">
      <c r="B92" s="31"/>
      <c r="C92" s="217" t="s">
        <v>56</v>
      </c>
      <c r="D92" s="218"/>
      <c r="E92" s="218"/>
      <c r="F92" s="218"/>
      <c r="G92" s="218"/>
      <c r="H92" s="56"/>
      <c r="I92" s="219" t="s">
        <v>57</v>
      </c>
      <c r="J92" s="218"/>
      <c r="K92" s="218"/>
      <c r="L92" s="218"/>
      <c r="M92" s="218"/>
      <c r="N92" s="218"/>
      <c r="O92" s="218"/>
      <c r="P92" s="218"/>
      <c r="Q92" s="218"/>
      <c r="R92" s="218"/>
      <c r="S92" s="218"/>
      <c r="T92" s="218"/>
      <c r="U92" s="218"/>
      <c r="V92" s="218"/>
      <c r="W92" s="218"/>
      <c r="X92" s="218"/>
      <c r="Y92" s="218"/>
      <c r="Z92" s="218"/>
      <c r="AA92" s="218"/>
      <c r="AB92" s="218"/>
      <c r="AC92" s="218"/>
      <c r="AD92" s="218"/>
      <c r="AE92" s="218"/>
      <c r="AF92" s="218"/>
      <c r="AG92" s="221" t="s">
        <v>58</v>
      </c>
      <c r="AH92" s="218"/>
      <c r="AI92" s="218"/>
      <c r="AJ92" s="218"/>
      <c r="AK92" s="218"/>
      <c r="AL92" s="218"/>
      <c r="AM92" s="218"/>
      <c r="AN92" s="219" t="s">
        <v>59</v>
      </c>
      <c r="AO92" s="218"/>
      <c r="AP92" s="222"/>
      <c r="AQ92" s="57" t="s">
        <v>60</v>
      </c>
      <c r="AR92" s="31"/>
      <c r="AS92" s="58" t="s">
        <v>61</v>
      </c>
      <c r="AT92" s="59" t="s">
        <v>62</v>
      </c>
      <c r="AU92" s="59" t="s">
        <v>63</v>
      </c>
      <c r="AV92" s="59" t="s">
        <v>64</v>
      </c>
      <c r="AW92" s="59" t="s">
        <v>65</v>
      </c>
      <c r="AX92" s="59" t="s">
        <v>66</v>
      </c>
      <c r="AY92" s="59" t="s">
        <v>67</v>
      </c>
      <c r="AZ92" s="59" t="s">
        <v>68</v>
      </c>
      <c r="BA92" s="59" t="s">
        <v>69</v>
      </c>
      <c r="BB92" s="59" t="s">
        <v>70</v>
      </c>
      <c r="BC92" s="59" t="s">
        <v>71</v>
      </c>
      <c r="BD92" s="60" t="s">
        <v>72</v>
      </c>
    </row>
    <row r="93" spans="1:91" s="1" customFormat="1" ht="10.9" customHeight="1" x14ac:dyDescent="0.2">
      <c r="B93" s="31"/>
      <c r="AR93" s="31"/>
      <c r="AS93" s="61"/>
      <c r="AT93" s="52"/>
      <c r="AU93" s="52"/>
      <c r="AV93" s="52"/>
      <c r="AW93" s="52"/>
      <c r="AX93" s="52"/>
      <c r="AY93" s="52"/>
      <c r="AZ93" s="52"/>
      <c r="BA93" s="52"/>
      <c r="BB93" s="52"/>
      <c r="BC93" s="52"/>
      <c r="BD93" s="53"/>
    </row>
    <row r="94" spans="1:91" s="5" customFormat="1" ht="32.450000000000003" customHeight="1" x14ac:dyDescent="0.2">
      <c r="B94" s="62"/>
      <c r="C94" s="63" t="s">
        <v>73</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26">
        <f>ROUND(SUM(AG95:AG96),2)</f>
        <v>0</v>
      </c>
      <c r="AH94" s="226"/>
      <c r="AI94" s="226"/>
      <c r="AJ94" s="226"/>
      <c r="AK94" s="226"/>
      <c r="AL94" s="226"/>
      <c r="AM94" s="226"/>
      <c r="AN94" s="227">
        <f>SUM(AG94,AT94)</f>
        <v>0</v>
      </c>
      <c r="AO94" s="227"/>
      <c r="AP94" s="227"/>
      <c r="AQ94" s="66" t="s">
        <v>1</v>
      </c>
      <c r="AR94" s="62"/>
      <c r="AS94" s="67">
        <f>ROUND(SUM(AS95:AS96),2)</f>
        <v>0</v>
      </c>
      <c r="AT94" s="68">
        <f>ROUND(SUM(AV94:AW94),2)</f>
        <v>0</v>
      </c>
      <c r="AU94" s="69">
        <f>ROUND(SUM(AU95:AU96),5)</f>
        <v>0</v>
      </c>
      <c r="AV94" s="68">
        <f>ROUND(AZ94*L29,2)</f>
        <v>0</v>
      </c>
      <c r="AW94" s="68">
        <f>ROUND(BA94*L30,2)</f>
        <v>0</v>
      </c>
      <c r="AX94" s="68">
        <f>ROUND(BB94*L29,2)</f>
        <v>0</v>
      </c>
      <c r="AY94" s="68">
        <f>ROUND(BC94*L30,2)</f>
        <v>0</v>
      </c>
      <c r="AZ94" s="68">
        <f>ROUND(SUM(AZ95:AZ96),2)</f>
        <v>0</v>
      </c>
      <c r="BA94" s="68">
        <f>ROUND(SUM(BA95:BA96),2)</f>
        <v>0</v>
      </c>
      <c r="BB94" s="68">
        <f>ROUND(SUM(BB95:BB96),2)</f>
        <v>0</v>
      </c>
      <c r="BC94" s="68">
        <f>ROUND(SUM(BC95:BC96),2)</f>
        <v>0</v>
      </c>
      <c r="BD94" s="70">
        <f>ROUND(SUM(BD95:BD96),2)</f>
        <v>0</v>
      </c>
      <c r="BS94" s="71" t="s">
        <v>74</v>
      </c>
      <c r="BT94" s="71" t="s">
        <v>75</v>
      </c>
      <c r="BU94" s="72" t="s">
        <v>76</v>
      </c>
      <c r="BV94" s="71" t="s">
        <v>77</v>
      </c>
      <c r="BW94" s="71" t="s">
        <v>4</v>
      </c>
      <c r="BX94" s="71" t="s">
        <v>78</v>
      </c>
      <c r="CL94" s="71" t="s">
        <v>19</v>
      </c>
    </row>
    <row r="95" spans="1:91" s="6" customFormat="1" ht="16.5" customHeight="1" x14ac:dyDescent="0.2">
      <c r="A95" s="73" t="s">
        <v>79</v>
      </c>
      <c r="B95" s="74"/>
      <c r="C95" s="75"/>
      <c r="D95" s="225" t="s">
        <v>80</v>
      </c>
      <c r="E95" s="225"/>
      <c r="F95" s="225"/>
      <c r="G95" s="225"/>
      <c r="H95" s="225"/>
      <c r="I95" s="76"/>
      <c r="J95" s="225" t="s">
        <v>81</v>
      </c>
      <c r="K95" s="225"/>
      <c r="L95" s="225"/>
      <c r="M95" s="225"/>
      <c r="N95" s="225"/>
      <c r="O95" s="225"/>
      <c r="P95" s="225"/>
      <c r="Q95" s="225"/>
      <c r="R95" s="225"/>
      <c r="S95" s="225"/>
      <c r="T95" s="225"/>
      <c r="U95" s="225"/>
      <c r="V95" s="225"/>
      <c r="W95" s="225"/>
      <c r="X95" s="225"/>
      <c r="Y95" s="225"/>
      <c r="Z95" s="225"/>
      <c r="AA95" s="225"/>
      <c r="AB95" s="225"/>
      <c r="AC95" s="225"/>
      <c r="AD95" s="225"/>
      <c r="AE95" s="225"/>
      <c r="AF95" s="225"/>
      <c r="AG95" s="223">
        <f>'SO 06'!J30</f>
        <v>0</v>
      </c>
      <c r="AH95" s="224"/>
      <c r="AI95" s="224"/>
      <c r="AJ95" s="224"/>
      <c r="AK95" s="224"/>
      <c r="AL95" s="224"/>
      <c r="AM95" s="224"/>
      <c r="AN95" s="223">
        <f>SUM(AG95,AT95)</f>
        <v>0</v>
      </c>
      <c r="AO95" s="224"/>
      <c r="AP95" s="224"/>
      <c r="AQ95" s="77" t="s">
        <v>82</v>
      </c>
      <c r="AR95" s="74"/>
      <c r="AS95" s="78">
        <v>0</v>
      </c>
      <c r="AT95" s="79">
        <f>ROUND(SUM(AV95:AW95),2)</f>
        <v>0</v>
      </c>
      <c r="AU95" s="80">
        <f>'SO 06'!P131</f>
        <v>0</v>
      </c>
      <c r="AV95" s="79">
        <f>'SO 06'!J33</f>
        <v>0</v>
      </c>
      <c r="AW95" s="79">
        <f>'SO 06'!J34</f>
        <v>0</v>
      </c>
      <c r="AX95" s="79">
        <f>'SO 06'!J35</f>
        <v>0</v>
      </c>
      <c r="AY95" s="79">
        <f>'SO 06'!J36</f>
        <v>0</v>
      </c>
      <c r="AZ95" s="79">
        <f>'SO 06'!F33</f>
        <v>0</v>
      </c>
      <c r="BA95" s="79">
        <f>'SO 06'!F34</f>
        <v>0</v>
      </c>
      <c r="BB95" s="79">
        <f>'SO 06'!F35</f>
        <v>0</v>
      </c>
      <c r="BC95" s="79">
        <f>'SO 06'!F36</f>
        <v>0</v>
      </c>
      <c r="BD95" s="81">
        <f>'SO 06'!F37</f>
        <v>0</v>
      </c>
      <c r="BT95" s="82" t="s">
        <v>83</v>
      </c>
      <c r="BV95" s="82" t="s">
        <v>77</v>
      </c>
      <c r="BW95" s="82" t="s">
        <v>84</v>
      </c>
      <c r="BX95" s="82" t="s">
        <v>4</v>
      </c>
      <c r="CL95" s="82" t="s">
        <v>19</v>
      </c>
      <c r="CM95" s="82" t="s">
        <v>85</v>
      </c>
    </row>
    <row r="96" spans="1:91" s="6" customFormat="1" ht="16.5" customHeight="1" x14ac:dyDescent="0.2">
      <c r="A96" s="73" t="s">
        <v>79</v>
      </c>
      <c r="B96" s="74"/>
      <c r="C96" s="75"/>
      <c r="D96" s="225" t="s">
        <v>86</v>
      </c>
      <c r="E96" s="225"/>
      <c r="F96" s="225"/>
      <c r="G96" s="225"/>
      <c r="H96" s="225"/>
      <c r="I96" s="76"/>
      <c r="J96" s="225" t="s">
        <v>87</v>
      </c>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3">
        <f>'ON - Ostatní a vedlejší'!J30</f>
        <v>0</v>
      </c>
      <c r="AH96" s="224"/>
      <c r="AI96" s="224"/>
      <c r="AJ96" s="224"/>
      <c r="AK96" s="224"/>
      <c r="AL96" s="224"/>
      <c r="AM96" s="224"/>
      <c r="AN96" s="223">
        <f>SUM(AG96,AT96)</f>
        <v>0</v>
      </c>
      <c r="AO96" s="224"/>
      <c r="AP96" s="224"/>
      <c r="AQ96" s="77" t="s">
        <v>88</v>
      </c>
      <c r="AR96" s="74"/>
      <c r="AS96" s="83">
        <v>0</v>
      </c>
      <c r="AT96" s="84">
        <f>ROUND(SUM(AV96:AW96),2)</f>
        <v>0</v>
      </c>
      <c r="AU96" s="85">
        <f>'ON - Ostatní a vedlejší'!P122</f>
        <v>0</v>
      </c>
      <c r="AV96" s="84">
        <f>'ON - Ostatní a vedlejší'!J33</f>
        <v>0</v>
      </c>
      <c r="AW96" s="84">
        <f>'ON - Ostatní a vedlejší'!J34</f>
        <v>0</v>
      </c>
      <c r="AX96" s="84">
        <f>'ON - Ostatní a vedlejší'!J35</f>
        <v>0</v>
      </c>
      <c r="AY96" s="84">
        <f>'ON - Ostatní a vedlejší'!J36</f>
        <v>0</v>
      </c>
      <c r="AZ96" s="84">
        <f>'ON - Ostatní a vedlejší'!F33</f>
        <v>0</v>
      </c>
      <c r="BA96" s="84">
        <f>'ON - Ostatní a vedlejší'!F34</f>
        <v>0</v>
      </c>
      <c r="BB96" s="84">
        <f>'ON - Ostatní a vedlejší'!F35</f>
        <v>0</v>
      </c>
      <c r="BC96" s="84">
        <f>'ON - Ostatní a vedlejší'!F36</f>
        <v>0</v>
      </c>
      <c r="BD96" s="86">
        <f>'ON - Ostatní a vedlejší'!F37</f>
        <v>0</v>
      </c>
      <c r="BT96" s="82" t="s">
        <v>83</v>
      </c>
      <c r="BV96" s="82" t="s">
        <v>77</v>
      </c>
      <c r="BW96" s="82" t="s">
        <v>89</v>
      </c>
      <c r="BX96" s="82" t="s">
        <v>4</v>
      </c>
      <c r="CL96" s="82" t="s">
        <v>19</v>
      </c>
      <c r="CM96" s="82" t="s">
        <v>85</v>
      </c>
    </row>
    <row r="97" spans="2:44" s="1" customFormat="1" ht="30" customHeight="1" x14ac:dyDescent="0.2">
      <c r="B97" s="31"/>
      <c r="AR97" s="31"/>
    </row>
    <row r="98" spans="2:44" s="1" customFormat="1" ht="6.95" customHeight="1" x14ac:dyDescent="0.2">
      <c r="B98" s="43"/>
      <c r="C98" s="44"/>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31"/>
    </row>
  </sheetData>
  <mergeCells count="46">
    <mergeCell ref="AN96:AP96"/>
    <mergeCell ref="AG96:AM96"/>
    <mergeCell ref="D96:H96"/>
    <mergeCell ref="J96:AF96"/>
    <mergeCell ref="AG94:AM94"/>
    <mergeCell ref="AN94:AP94"/>
    <mergeCell ref="AG92:AM92"/>
    <mergeCell ref="AN92:AP92"/>
    <mergeCell ref="AN95:AP95"/>
    <mergeCell ref="AG95:AM95"/>
    <mergeCell ref="D95:H95"/>
    <mergeCell ref="J95:AF95"/>
    <mergeCell ref="L30:P30"/>
    <mergeCell ref="L31:P31"/>
    <mergeCell ref="L32:P32"/>
    <mergeCell ref="L33:P33"/>
    <mergeCell ref="C92:G92"/>
    <mergeCell ref="I92:AF92"/>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5" location="'SO 06 - Napojení výtlačné...'!C2" display="/"/>
    <hyperlink ref="A96" location="'ON - Ostatní a vedlejší n...'!C2" display="/"/>
  </hyperlinks>
  <pageMargins left="0.39370078740157483" right="0.39370078740157483" top="0.39370078740157483" bottom="0.39370078740157483" header="0" footer="0"/>
  <pageSetup paperSize="9" scale="95"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1639"/>
  <sheetViews>
    <sheetView showGridLines="0" showZeros="0" zoomScaleNormal="100" workbookViewId="0">
      <selection activeCell="J34" sqref="J34"/>
    </sheetView>
  </sheetViews>
  <sheetFormatPr defaultRowHeight="11.25" x14ac:dyDescent="0.2"/>
  <cols>
    <col min="1" max="1" width="8.33203125" customWidth="1"/>
    <col min="2" max="2" width="1.6640625" customWidth="1"/>
    <col min="3" max="3" width="4.83203125" customWidth="1"/>
    <col min="4" max="4" width="4.33203125" customWidth="1"/>
    <col min="5" max="5" width="17.1640625" customWidth="1"/>
    <col min="6" max="6" width="50.83203125" customWidth="1"/>
    <col min="7" max="7" width="7" customWidth="1"/>
    <col min="8" max="8" width="11.5" customWidth="1"/>
    <col min="9" max="9" width="20.1640625" style="87"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99" t="s">
        <v>5</v>
      </c>
      <c r="M2" s="200"/>
      <c r="N2" s="200"/>
      <c r="O2" s="200"/>
      <c r="P2" s="200"/>
      <c r="Q2" s="200"/>
      <c r="R2" s="200"/>
      <c r="S2" s="200"/>
      <c r="T2" s="200"/>
      <c r="U2" s="200"/>
      <c r="V2" s="200"/>
      <c r="AT2" s="16" t="s">
        <v>84</v>
      </c>
    </row>
    <row r="3" spans="2:46" ht="6.95" customHeight="1" x14ac:dyDescent="0.2">
      <c r="B3" s="17"/>
      <c r="C3" s="18"/>
      <c r="D3" s="18"/>
      <c r="E3" s="18"/>
      <c r="F3" s="18"/>
      <c r="G3" s="18"/>
      <c r="H3" s="18"/>
      <c r="I3" s="88"/>
      <c r="J3" s="18"/>
      <c r="K3" s="18"/>
      <c r="L3" s="19"/>
      <c r="AT3" s="16" t="s">
        <v>85</v>
      </c>
    </row>
    <row r="4" spans="2:46" ht="24.95" customHeight="1" x14ac:dyDescent="0.2">
      <c r="B4" s="19"/>
      <c r="D4" s="20" t="s">
        <v>90</v>
      </c>
      <c r="L4" s="19"/>
      <c r="M4" s="89" t="s">
        <v>10</v>
      </c>
      <c r="AT4" s="16" t="s">
        <v>3</v>
      </c>
    </row>
    <row r="5" spans="2:46" ht="6.95" customHeight="1" x14ac:dyDescent="0.2">
      <c r="B5" s="19"/>
      <c r="L5" s="19"/>
    </row>
    <row r="6" spans="2:46" ht="12" customHeight="1" x14ac:dyDescent="0.2">
      <c r="B6" s="19"/>
      <c r="D6" s="26" t="s">
        <v>16</v>
      </c>
      <c r="L6" s="19"/>
    </row>
    <row r="7" spans="2:46" ht="16.5" customHeight="1" x14ac:dyDescent="0.2">
      <c r="B7" s="19"/>
      <c r="E7" s="229" t="str">
        <f>'Rekapitulace stavby'!K6</f>
        <v>DVZ Mladá Boleslav - kanalizace JIH - N</v>
      </c>
      <c r="F7" s="230"/>
      <c r="G7" s="230"/>
      <c r="H7" s="230"/>
      <c r="L7" s="19"/>
    </row>
    <row r="8" spans="2:46" s="1" customFormat="1" ht="12" customHeight="1" x14ac:dyDescent="0.2">
      <c r="B8" s="31"/>
      <c r="D8" s="26" t="s">
        <v>91</v>
      </c>
      <c r="I8" s="90"/>
      <c r="L8" s="31"/>
    </row>
    <row r="9" spans="2:46" s="1" customFormat="1" ht="36.950000000000003" customHeight="1" x14ac:dyDescent="0.2">
      <c r="B9" s="31"/>
      <c r="E9" s="207" t="s">
        <v>92</v>
      </c>
      <c r="F9" s="228"/>
      <c r="G9" s="228"/>
      <c r="H9" s="228"/>
      <c r="I9" s="90"/>
      <c r="L9" s="31"/>
    </row>
    <row r="10" spans="2:46" s="1" customFormat="1" x14ac:dyDescent="0.2">
      <c r="B10" s="31"/>
      <c r="I10" s="90"/>
      <c r="L10" s="31"/>
    </row>
    <row r="11" spans="2:46" s="1" customFormat="1" ht="12" customHeight="1" x14ac:dyDescent="0.2">
      <c r="B11" s="31"/>
      <c r="D11" s="26" t="s">
        <v>18</v>
      </c>
      <c r="F11" s="24" t="s">
        <v>19</v>
      </c>
      <c r="I11" s="91" t="s">
        <v>20</v>
      </c>
      <c r="J11" s="24" t="s">
        <v>21</v>
      </c>
      <c r="L11" s="31"/>
    </row>
    <row r="12" spans="2:46" s="1" customFormat="1" ht="12" customHeight="1" x14ac:dyDescent="0.2">
      <c r="B12" s="31"/>
      <c r="D12" s="26" t="s">
        <v>22</v>
      </c>
      <c r="F12" s="24" t="s">
        <v>23</v>
      </c>
      <c r="I12" s="91" t="s">
        <v>24</v>
      </c>
      <c r="J12" s="51" t="str">
        <f>'Rekapitulace stavby'!AN8</f>
        <v>11. 3. 2019</v>
      </c>
      <c r="L12" s="31"/>
    </row>
    <row r="13" spans="2:46" s="1" customFormat="1" ht="21.75" customHeight="1" x14ac:dyDescent="0.2">
      <c r="B13" s="31"/>
      <c r="D13" s="23" t="s">
        <v>93</v>
      </c>
      <c r="F13" s="92" t="s">
        <v>94</v>
      </c>
      <c r="I13" s="93" t="s">
        <v>95</v>
      </c>
      <c r="J13" s="92" t="s">
        <v>96</v>
      </c>
      <c r="L13" s="31"/>
    </row>
    <row r="14" spans="2:46" s="1" customFormat="1" ht="12" customHeight="1" x14ac:dyDescent="0.2">
      <c r="B14" s="31"/>
      <c r="D14" s="26" t="s">
        <v>26</v>
      </c>
      <c r="I14" s="91" t="s">
        <v>27</v>
      </c>
      <c r="J14" s="24" t="s">
        <v>1</v>
      </c>
      <c r="L14" s="31"/>
    </row>
    <row r="15" spans="2:46" s="1" customFormat="1" ht="18" customHeight="1" x14ac:dyDescent="0.2">
      <c r="B15" s="31"/>
      <c r="E15" s="24" t="s">
        <v>28</v>
      </c>
      <c r="I15" s="91" t="s">
        <v>29</v>
      </c>
      <c r="J15" s="24" t="s">
        <v>1</v>
      </c>
      <c r="L15" s="31"/>
    </row>
    <row r="16" spans="2:46" s="1" customFormat="1" ht="6.95" customHeight="1" x14ac:dyDescent="0.2">
      <c r="B16" s="31"/>
      <c r="I16" s="90"/>
      <c r="L16" s="31"/>
    </row>
    <row r="17" spans="2:12" s="1" customFormat="1" ht="12" customHeight="1" x14ac:dyDescent="0.2">
      <c r="B17" s="31"/>
      <c r="D17" s="26" t="s">
        <v>30</v>
      </c>
      <c r="I17" s="91" t="s">
        <v>27</v>
      </c>
      <c r="J17" s="27" t="str">
        <f>'Rekapitulace stavby'!AN13</f>
        <v>Vyplň údaj</v>
      </c>
      <c r="L17" s="31"/>
    </row>
    <row r="18" spans="2:12" s="1" customFormat="1" ht="18" customHeight="1" x14ac:dyDescent="0.2">
      <c r="B18" s="31"/>
      <c r="E18" s="231" t="str">
        <f>'Rekapitulace stavby'!E14</f>
        <v>Vyplň údaj</v>
      </c>
      <c r="F18" s="210"/>
      <c r="G18" s="210"/>
      <c r="H18" s="210"/>
      <c r="I18" s="91" t="s">
        <v>29</v>
      </c>
      <c r="J18" s="27" t="str">
        <f>'Rekapitulace stavby'!AN14</f>
        <v>Vyplň údaj</v>
      </c>
      <c r="L18" s="31"/>
    </row>
    <row r="19" spans="2:12" s="1" customFormat="1" ht="6.95" customHeight="1" x14ac:dyDescent="0.2">
      <c r="B19" s="31"/>
      <c r="I19" s="90"/>
      <c r="L19" s="31"/>
    </row>
    <row r="20" spans="2:12" s="1" customFormat="1" ht="12" customHeight="1" x14ac:dyDescent="0.2">
      <c r="B20" s="31"/>
      <c r="D20" s="26"/>
      <c r="I20" s="91"/>
      <c r="J20" s="24" t="s">
        <v>1</v>
      </c>
      <c r="L20" s="31"/>
    </row>
    <row r="21" spans="2:12" s="1" customFormat="1" ht="18" customHeight="1" x14ac:dyDescent="0.2">
      <c r="B21" s="31"/>
      <c r="E21" s="24"/>
      <c r="I21" s="91"/>
      <c r="J21" s="24" t="s">
        <v>1</v>
      </c>
      <c r="L21" s="31"/>
    </row>
    <row r="22" spans="2:12" s="1" customFormat="1" ht="6.95" customHeight="1" x14ac:dyDescent="0.2">
      <c r="B22" s="31"/>
      <c r="I22" s="90"/>
      <c r="L22" s="31"/>
    </row>
    <row r="23" spans="2:12" s="1" customFormat="1" ht="12" customHeight="1" x14ac:dyDescent="0.2">
      <c r="B23" s="31"/>
      <c r="D23" s="26"/>
      <c r="I23" s="91"/>
      <c r="J23" s="24" t="s">
        <v>1</v>
      </c>
      <c r="L23" s="31"/>
    </row>
    <row r="24" spans="2:12" s="1" customFormat="1" ht="18" customHeight="1" x14ac:dyDescent="0.2">
      <c r="B24" s="31"/>
      <c r="E24" s="24"/>
      <c r="I24" s="91"/>
      <c r="J24" s="24" t="s">
        <v>1</v>
      </c>
      <c r="L24" s="31"/>
    </row>
    <row r="25" spans="2:12" s="1" customFormat="1" ht="6.95" customHeight="1" x14ac:dyDescent="0.2">
      <c r="B25" s="31"/>
      <c r="I25" s="90"/>
      <c r="L25" s="31"/>
    </row>
    <row r="26" spans="2:12" s="1" customFormat="1" ht="12" customHeight="1" x14ac:dyDescent="0.2">
      <c r="B26" s="31"/>
      <c r="D26" s="26" t="s">
        <v>33</v>
      </c>
      <c r="I26" s="90"/>
      <c r="L26" s="31"/>
    </row>
    <row r="27" spans="2:12" s="7" customFormat="1" ht="76.5" customHeight="1" x14ac:dyDescent="0.2">
      <c r="B27" s="94"/>
      <c r="E27" s="214" t="s">
        <v>97</v>
      </c>
      <c r="F27" s="214"/>
      <c r="G27" s="214"/>
      <c r="H27" s="214"/>
      <c r="I27" s="95"/>
      <c r="L27" s="94"/>
    </row>
    <row r="28" spans="2:12" s="1" customFormat="1" ht="6.95" customHeight="1" x14ac:dyDescent="0.2">
      <c r="B28" s="31"/>
      <c r="I28" s="90"/>
      <c r="L28" s="31"/>
    </row>
    <row r="29" spans="2:12" s="1" customFormat="1" ht="6.95" customHeight="1" x14ac:dyDescent="0.2">
      <c r="B29" s="31"/>
      <c r="D29" s="52"/>
      <c r="E29" s="52"/>
      <c r="F29" s="52"/>
      <c r="G29" s="52"/>
      <c r="H29" s="52"/>
      <c r="I29" s="96"/>
      <c r="J29" s="52"/>
      <c r="K29" s="52"/>
      <c r="L29" s="31"/>
    </row>
    <row r="30" spans="2:12" s="1" customFormat="1" ht="25.35" customHeight="1" x14ac:dyDescent="0.2">
      <c r="B30" s="31"/>
      <c r="D30" s="97" t="s">
        <v>35</v>
      </c>
      <c r="I30" s="90"/>
      <c r="J30" s="65">
        <f>ROUND(J131, 2)</f>
        <v>0</v>
      </c>
      <c r="L30" s="31"/>
    </row>
    <row r="31" spans="2:12" s="1" customFormat="1" ht="6.95" customHeight="1" x14ac:dyDescent="0.2">
      <c r="B31" s="31"/>
      <c r="D31" s="52"/>
      <c r="E31" s="52"/>
      <c r="F31" s="52"/>
      <c r="G31" s="52"/>
      <c r="H31" s="52"/>
      <c r="I31" s="96"/>
      <c r="J31" s="52"/>
      <c r="K31" s="52"/>
      <c r="L31" s="31"/>
    </row>
    <row r="32" spans="2:12" s="1" customFormat="1" ht="14.45" customHeight="1" x14ac:dyDescent="0.2">
      <c r="B32" s="31"/>
      <c r="F32" s="34" t="s">
        <v>37</v>
      </c>
      <c r="I32" s="98" t="s">
        <v>36</v>
      </c>
      <c r="J32" s="34" t="s">
        <v>38</v>
      </c>
      <c r="L32" s="31"/>
    </row>
    <row r="33" spans="2:12" s="1" customFormat="1" ht="14.45" customHeight="1" x14ac:dyDescent="0.2">
      <c r="B33" s="31"/>
      <c r="D33" s="99" t="s">
        <v>39</v>
      </c>
      <c r="E33" s="26" t="s">
        <v>40</v>
      </c>
      <c r="F33" s="100">
        <f>ROUND((SUM(BE131:BE1638)),  2)</f>
        <v>0</v>
      </c>
      <c r="I33" s="101">
        <v>0.21</v>
      </c>
      <c r="J33" s="100">
        <f>ROUND(((SUM(BE131:BE1638))*I33),  2)</f>
        <v>0</v>
      </c>
      <c r="L33" s="31"/>
    </row>
    <row r="34" spans="2:12" s="1" customFormat="1" ht="14.45" customHeight="1" x14ac:dyDescent="0.2">
      <c r="B34" s="31"/>
      <c r="E34" s="26" t="s">
        <v>41</v>
      </c>
      <c r="F34" s="100">
        <f>ROUND((SUM(BF131:BF1638)),  2)</f>
        <v>0</v>
      </c>
      <c r="I34" s="101">
        <v>0.15</v>
      </c>
      <c r="J34" s="100">
        <f>ROUND(((SUM(BF131:BF1638))*I34),  2)</f>
        <v>0</v>
      </c>
      <c r="L34" s="31"/>
    </row>
    <row r="35" spans="2:12" s="1" customFormat="1" ht="14.45" hidden="1" customHeight="1" x14ac:dyDescent="0.2">
      <c r="B35" s="31"/>
      <c r="E35" s="26" t="s">
        <v>42</v>
      </c>
      <c r="F35" s="100">
        <f>ROUND((SUM(BG131:BG1638)),  2)</f>
        <v>0</v>
      </c>
      <c r="I35" s="101">
        <v>0.21</v>
      </c>
      <c r="J35" s="100">
        <f>0</f>
        <v>0</v>
      </c>
      <c r="L35" s="31"/>
    </row>
    <row r="36" spans="2:12" s="1" customFormat="1" ht="14.45" hidden="1" customHeight="1" x14ac:dyDescent="0.2">
      <c r="B36" s="31"/>
      <c r="E36" s="26" t="s">
        <v>43</v>
      </c>
      <c r="F36" s="100">
        <f>ROUND((SUM(BH131:BH1638)),  2)</f>
        <v>0</v>
      </c>
      <c r="I36" s="101">
        <v>0.15</v>
      </c>
      <c r="J36" s="100">
        <f>0</f>
        <v>0</v>
      </c>
      <c r="L36" s="31"/>
    </row>
    <row r="37" spans="2:12" s="1" customFormat="1" ht="14.45" hidden="1" customHeight="1" x14ac:dyDescent="0.2">
      <c r="B37" s="31"/>
      <c r="E37" s="26" t="s">
        <v>44</v>
      </c>
      <c r="F37" s="100">
        <f>ROUND((SUM(BI131:BI1638)),  2)</f>
        <v>0</v>
      </c>
      <c r="I37" s="101">
        <v>0</v>
      </c>
      <c r="J37" s="100">
        <f>0</f>
        <v>0</v>
      </c>
      <c r="L37" s="31"/>
    </row>
    <row r="38" spans="2:12" s="1" customFormat="1" ht="6.95" customHeight="1" x14ac:dyDescent="0.2">
      <c r="B38" s="31"/>
      <c r="I38" s="90"/>
      <c r="L38" s="31"/>
    </row>
    <row r="39" spans="2:12" s="1" customFormat="1" ht="25.35" customHeight="1" x14ac:dyDescent="0.2">
      <c r="B39" s="31"/>
      <c r="C39" s="102"/>
      <c r="D39" s="103" t="s">
        <v>45</v>
      </c>
      <c r="E39" s="56"/>
      <c r="F39" s="56"/>
      <c r="G39" s="104" t="s">
        <v>46</v>
      </c>
      <c r="H39" s="105" t="s">
        <v>47</v>
      </c>
      <c r="I39" s="106"/>
      <c r="J39" s="107">
        <f>SUM(J30:J37)</f>
        <v>0</v>
      </c>
      <c r="K39" s="108"/>
      <c r="L39" s="31"/>
    </row>
    <row r="40" spans="2:12" s="1" customFormat="1" ht="14.45" customHeight="1" x14ac:dyDescent="0.2">
      <c r="B40" s="31"/>
      <c r="I40" s="90"/>
      <c r="L40" s="31"/>
    </row>
    <row r="41" spans="2:12" ht="14.45" customHeight="1" x14ac:dyDescent="0.2">
      <c r="B41" s="19"/>
      <c r="L41" s="19"/>
    </row>
    <row r="42" spans="2:12" ht="14.45" customHeight="1" x14ac:dyDescent="0.2">
      <c r="B42" s="19"/>
      <c r="L42" s="19"/>
    </row>
    <row r="43" spans="2:12" ht="14.45" customHeight="1" x14ac:dyDescent="0.2">
      <c r="B43" s="19"/>
      <c r="L43" s="19"/>
    </row>
    <row r="44" spans="2:12" ht="14.45" customHeight="1" x14ac:dyDescent="0.2">
      <c r="B44" s="19"/>
      <c r="L44" s="19"/>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s="1" customFormat="1" ht="14.45" customHeight="1" x14ac:dyDescent="0.2">
      <c r="B49" s="31"/>
      <c r="D49" s="40" t="s">
        <v>48</v>
      </c>
      <c r="E49" s="41"/>
      <c r="F49" s="41"/>
      <c r="G49" s="40" t="s">
        <v>49</v>
      </c>
      <c r="H49" s="41"/>
      <c r="I49" s="109"/>
      <c r="J49" s="41"/>
      <c r="K49" s="41"/>
      <c r="L49" s="31"/>
    </row>
    <row r="50" spans="2:12" x14ac:dyDescent="0.2">
      <c r="B50" s="19"/>
      <c r="L50" s="19"/>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s="1" customFormat="1" ht="12.75" x14ac:dyDescent="0.2">
      <c r="B60" s="31"/>
      <c r="D60" s="42" t="s">
        <v>50</v>
      </c>
      <c r="E60" s="33"/>
      <c r="F60" s="110" t="s">
        <v>51</v>
      </c>
      <c r="G60" s="42" t="s">
        <v>50</v>
      </c>
      <c r="H60" s="33"/>
      <c r="I60" s="111"/>
      <c r="J60" s="112" t="s">
        <v>51</v>
      </c>
      <c r="K60" s="33"/>
      <c r="L60" s="31"/>
    </row>
    <row r="61" spans="2:12" x14ac:dyDescent="0.2">
      <c r="B61" s="19"/>
      <c r="L61" s="19"/>
    </row>
    <row r="62" spans="2:12" x14ac:dyDescent="0.2">
      <c r="B62" s="19"/>
      <c r="L62" s="19"/>
    </row>
    <row r="63" spans="2:12" x14ac:dyDescent="0.2">
      <c r="B63" s="19"/>
      <c r="L63" s="19"/>
    </row>
    <row r="64" spans="2:12" s="1" customFormat="1" ht="12.75" x14ac:dyDescent="0.2">
      <c r="B64" s="31"/>
      <c r="D64" s="40" t="s">
        <v>52</v>
      </c>
      <c r="E64" s="41"/>
      <c r="F64" s="41"/>
      <c r="G64" s="40" t="s">
        <v>53</v>
      </c>
      <c r="H64" s="41"/>
      <c r="I64" s="109"/>
      <c r="J64" s="41"/>
      <c r="K64" s="41"/>
      <c r="L64" s="31"/>
    </row>
    <row r="65" spans="2:12" x14ac:dyDescent="0.2">
      <c r="B65" s="19"/>
      <c r="L65" s="19"/>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s="1" customFormat="1" ht="12.75" x14ac:dyDescent="0.2">
      <c r="B75" s="31"/>
      <c r="D75" s="42" t="s">
        <v>50</v>
      </c>
      <c r="E75" s="33"/>
      <c r="F75" s="110" t="s">
        <v>51</v>
      </c>
      <c r="G75" s="42" t="s">
        <v>50</v>
      </c>
      <c r="H75" s="33"/>
      <c r="I75" s="111"/>
      <c r="J75" s="112" t="s">
        <v>51</v>
      </c>
      <c r="K75" s="33"/>
      <c r="L75" s="31"/>
    </row>
    <row r="76" spans="2:12" s="1" customFormat="1" ht="14.45" customHeight="1" x14ac:dyDescent="0.2">
      <c r="B76" s="43"/>
      <c r="C76" s="44"/>
      <c r="D76" s="44"/>
      <c r="E76" s="44"/>
      <c r="F76" s="44"/>
      <c r="G76" s="44"/>
      <c r="H76" s="44"/>
      <c r="I76" s="113"/>
      <c r="J76" s="44"/>
      <c r="K76" s="44"/>
      <c r="L76" s="31"/>
    </row>
    <row r="80" spans="2:12" s="1" customFormat="1" ht="6.95" customHeight="1" x14ac:dyDescent="0.2">
      <c r="B80" s="45"/>
      <c r="C80" s="46"/>
      <c r="D80" s="46"/>
      <c r="E80" s="46"/>
      <c r="F80" s="46"/>
      <c r="G80" s="46"/>
      <c r="H80" s="46"/>
      <c r="I80" s="114"/>
      <c r="J80" s="46"/>
      <c r="K80" s="46"/>
      <c r="L80" s="31"/>
    </row>
    <row r="81" spans="2:47" s="1" customFormat="1" ht="24.95" customHeight="1" x14ac:dyDescent="0.2">
      <c r="B81" s="31"/>
      <c r="C81" s="20" t="s">
        <v>98</v>
      </c>
      <c r="I81" s="90"/>
      <c r="L81" s="31"/>
    </row>
    <row r="82" spans="2:47" s="1" customFormat="1" ht="6.95" customHeight="1" x14ac:dyDescent="0.2">
      <c r="B82" s="31"/>
      <c r="I82" s="90"/>
      <c r="L82" s="31"/>
    </row>
    <row r="83" spans="2:47" s="1" customFormat="1" ht="12" customHeight="1" x14ac:dyDescent="0.2">
      <c r="B83" s="31"/>
      <c r="C83" s="26" t="s">
        <v>16</v>
      </c>
      <c r="I83" s="90"/>
      <c r="L83" s="31"/>
    </row>
    <row r="84" spans="2:47" s="1" customFormat="1" ht="16.5" customHeight="1" x14ac:dyDescent="0.2">
      <c r="B84" s="31"/>
      <c r="E84" s="229" t="str">
        <f>E7</f>
        <v>DVZ Mladá Boleslav - kanalizace JIH - N</v>
      </c>
      <c r="F84" s="230"/>
      <c r="G84" s="230"/>
      <c r="H84" s="230"/>
      <c r="I84" s="90"/>
      <c r="L84" s="31"/>
    </row>
    <row r="85" spans="2:47" s="1" customFormat="1" ht="12" customHeight="1" x14ac:dyDescent="0.2">
      <c r="B85" s="31"/>
      <c r="C85" s="26" t="s">
        <v>91</v>
      </c>
      <c r="I85" s="90"/>
      <c r="L85" s="31"/>
    </row>
    <row r="86" spans="2:47" s="1" customFormat="1" ht="16.5" customHeight="1" x14ac:dyDescent="0.2">
      <c r="B86" s="31"/>
      <c r="E86" s="207" t="str">
        <f>E9</f>
        <v>SO 06 - Napojení výtlačného řádu z Chotětova</v>
      </c>
      <c r="F86" s="228"/>
      <c r="G86" s="228"/>
      <c r="H86" s="228"/>
      <c r="I86" s="90"/>
      <c r="L86" s="31"/>
    </row>
    <row r="87" spans="2:47" s="1" customFormat="1" ht="6.95" customHeight="1" x14ac:dyDescent="0.2">
      <c r="B87" s="31"/>
      <c r="I87" s="90"/>
      <c r="L87" s="31"/>
    </row>
    <row r="88" spans="2:47" s="1" customFormat="1" ht="12" customHeight="1" x14ac:dyDescent="0.2">
      <c r="B88" s="31"/>
      <c r="C88" s="26" t="s">
        <v>22</v>
      </c>
      <c r="F88" s="24" t="str">
        <f>F12</f>
        <v>Mladá Boleslav</v>
      </c>
      <c r="I88" s="91" t="s">
        <v>24</v>
      </c>
      <c r="J88" s="51" t="str">
        <f>IF(J12="","",J12)</f>
        <v>11. 3. 2019</v>
      </c>
      <c r="L88" s="31"/>
    </row>
    <row r="89" spans="2:47" s="1" customFormat="1" ht="6.95" customHeight="1" x14ac:dyDescent="0.2">
      <c r="B89" s="31"/>
      <c r="I89" s="90"/>
      <c r="L89" s="31"/>
    </row>
    <row r="90" spans="2:47" s="1" customFormat="1" ht="15.2" customHeight="1" x14ac:dyDescent="0.2">
      <c r="B90" s="31"/>
      <c r="C90" s="26" t="s">
        <v>26</v>
      </c>
      <c r="F90" s="24" t="str">
        <f>E15</f>
        <v>Vodovody a kanalizace Mladá Boleslav, a.s.</v>
      </c>
      <c r="I90" s="91"/>
      <c r="J90" s="29"/>
      <c r="L90" s="31"/>
    </row>
    <row r="91" spans="2:47" s="1" customFormat="1" ht="15.2" customHeight="1" x14ac:dyDescent="0.2">
      <c r="B91" s="31"/>
      <c r="C91" s="26" t="s">
        <v>30</v>
      </c>
      <c r="F91" s="24" t="str">
        <f>IF(E18="","",E18)</f>
        <v>Vyplň údaj</v>
      </c>
      <c r="I91" s="91"/>
      <c r="J91" s="29"/>
      <c r="L91" s="31"/>
    </row>
    <row r="92" spans="2:47" s="1" customFormat="1" ht="10.35" customHeight="1" x14ac:dyDescent="0.2">
      <c r="B92" s="31"/>
      <c r="I92" s="90"/>
      <c r="L92" s="31"/>
    </row>
    <row r="93" spans="2:47" s="1" customFormat="1" ht="29.25" customHeight="1" x14ac:dyDescent="0.2">
      <c r="B93" s="31"/>
      <c r="C93" s="115" t="s">
        <v>99</v>
      </c>
      <c r="D93" s="102"/>
      <c r="E93" s="102"/>
      <c r="F93" s="102"/>
      <c r="G93" s="102"/>
      <c r="H93" s="102"/>
      <c r="I93" s="116"/>
      <c r="J93" s="117" t="s">
        <v>100</v>
      </c>
      <c r="K93" s="102"/>
      <c r="L93" s="31"/>
    </row>
    <row r="94" spans="2:47" s="1" customFormat="1" ht="10.35" customHeight="1" x14ac:dyDescent="0.2">
      <c r="B94" s="31"/>
      <c r="I94" s="90"/>
      <c r="L94" s="31"/>
    </row>
    <row r="95" spans="2:47" s="1" customFormat="1" ht="22.9" customHeight="1" x14ac:dyDescent="0.2">
      <c r="B95" s="31"/>
      <c r="C95" s="118" t="s">
        <v>101</v>
      </c>
      <c r="I95" s="90"/>
      <c r="J95" s="65">
        <f>J131</f>
        <v>0</v>
      </c>
      <c r="L95" s="31"/>
      <c r="AU95" s="16" t="s">
        <v>102</v>
      </c>
    </row>
    <row r="96" spans="2:47" s="8" customFormat="1" ht="24.95" customHeight="1" x14ac:dyDescent="0.2">
      <c r="B96" s="119"/>
      <c r="D96" s="120" t="s">
        <v>103</v>
      </c>
      <c r="E96" s="121"/>
      <c r="F96" s="121"/>
      <c r="G96" s="121"/>
      <c r="H96" s="121"/>
      <c r="I96" s="122"/>
      <c r="J96" s="123">
        <f>J132</f>
        <v>0</v>
      </c>
      <c r="L96" s="119"/>
    </row>
    <row r="97" spans="2:12" s="9" customFormat="1" ht="19.899999999999999" customHeight="1" x14ac:dyDescent="0.2">
      <c r="B97" s="124"/>
      <c r="D97" s="125" t="s">
        <v>104</v>
      </c>
      <c r="E97" s="126"/>
      <c r="F97" s="126"/>
      <c r="G97" s="126"/>
      <c r="H97" s="126"/>
      <c r="I97" s="127"/>
      <c r="J97" s="128">
        <f>J133</f>
        <v>0</v>
      </c>
      <c r="L97" s="124"/>
    </row>
    <row r="98" spans="2:12" s="9" customFormat="1" ht="19.899999999999999" customHeight="1" x14ac:dyDescent="0.2">
      <c r="B98" s="124"/>
      <c r="D98" s="125" t="s">
        <v>105</v>
      </c>
      <c r="E98" s="126"/>
      <c r="F98" s="126"/>
      <c r="G98" s="126"/>
      <c r="H98" s="126"/>
      <c r="I98" s="127"/>
      <c r="J98" s="128">
        <f>J722</f>
        <v>0</v>
      </c>
      <c r="L98" s="124"/>
    </row>
    <row r="99" spans="2:12" s="9" customFormat="1" ht="19.899999999999999" customHeight="1" x14ac:dyDescent="0.2">
      <c r="B99" s="124"/>
      <c r="D99" s="125" t="s">
        <v>106</v>
      </c>
      <c r="E99" s="126"/>
      <c r="F99" s="126"/>
      <c r="G99" s="126"/>
      <c r="H99" s="126"/>
      <c r="I99" s="127"/>
      <c r="J99" s="128">
        <f>J803</f>
        <v>0</v>
      </c>
      <c r="L99" s="124"/>
    </row>
    <row r="100" spans="2:12" s="9" customFormat="1" ht="19.899999999999999" customHeight="1" x14ac:dyDescent="0.2">
      <c r="B100" s="124"/>
      <c r="D100" s="125" t="s">
        <v>107</v>
      </c>
      <c r="E100" s="126"/>
      <c r="F100" s="126"/>
      <c r="G100" s="126"/>
      <c r="H100" s="126"/>
      <c r="I100" s="127"/>
      <c r="J100" s="128">
        <f>J903</f>
        <v>0</v>
      </c>
      <c r="L100" s="124"/>
    </row>
    <row r="101" spans="2:12" s="9" customFormat="1" ht="19.899999999999999" customHeight="1" x14ac:dyDescent="0.2">
      <c r="B101" s="124"/>
      <c r="D101" s="125" t="s">
        <v>108</v>
      </c>
      <c r="E101" s="126"/>
      <c r="F101" s="126"/>
      <c r="G101" s="126"/>
      <c r="H101" s="126"/>
      <c r="I101" s="127"/>
      <c r="J101" s="128">
        <f>J921</f>
        <v>0</v>
      </c>
      <c r="L101" s="124"/>
    </row>
    <row r="102" spans="2:12" s="9" customFormat="1" ht="19.899999999999999" customHeight="1" x14ac:dyDescent="0.2">
      <c r="B102" s="124"/>
      <c r="D102" s="125" t="s">
        <v>109</v>
      </c>
      <c r="E102" s="126"/>
      <c r="F102" s="126"/>
      <c r="G102" s="126"/>
      <c r="H102" s="126"/>
      <c r="I102" s="127"/>
      <c r="J102" s="128">
        <f>J953</f>
        <v>0</v>
      </c>
      <c r="L102" s="124"/>
    </row>
    <row r="103" spans="2:12" s="9" customFormat="1" ht="19.899999999999999" customHeight="1" x14ac:dyDescent="0.2">
      <c r="B103" s="124"/>
      <c r="D103" s="125" t="s">
        <v>110</v>
      </c>
      <c r="E103" s="126"/>
      <c r="F103" s="126"/>
      <c r="G103" s="126"/>
      <c r="H103" s="126"/>
      <c r="I103" s="127"/>
      <c r="J103" s="128">
        <f>J1455</f>
        <v>0</v>
      </c>
      <c r="L103" s="124"/>
    </row>
    <row r="104" spans="2:12" s="9" customFormat="1" ht="19.899999999999999" customHeight="1" x14ac:dyDescent="0.2">
      <c r="B104" s="124"/>
      <c r="D104" s="125" t="s">
        <v>111</v>
      </c>
      <c r="E104" s="126"/>
      <c r="F104" s="126"/>
      <c r="G104" s="126"/>
      <c r="H104" s="126"/>
      <c r="I104" s="127"/>
      <c r="J104" s="128">
        <f>J1470</f>
        <v>0</v>
      </c>
      <c r="L104" s="124"/>
    </row>
    <row r="105" spans="2:12" s="9" customFormat="1" ht="19.899999999999999" customHeight="1" x14ac:dyDescent="0.2">
      <c r="B105" s="124"/>
      <c r="D105" s="125" t="s">
        <v>112</v>
      </c>
      <c r="E105" s="126"/>
      <c r="F105" s="126"/>
      <c r="G105" s="126"/>
      <c r="H105" s="126"/>
      <c r="I105" s="127"/>
      <c r="J105" s="128">
        <f>J1537</f>
        <v>0</v>
      </c>
      <c r="L105" s="124"/>
    </row>
    <row r="106" spans="2:12" s="8" customFormat="1" ht="24.95" customHeight="1" x14ac:dyDescent="0.2">
      <c r="B106" s="119"/>
      <c r="D106" s="120" t="s">
        <v>113</v>
      </c>
      <c r="E106" s="121"/>
      <c r="F106" s="121"/>
      <c r="G106" s="121"/>
      <c r="H106" s="121"/>
      <c r="I106" s="122"/>
      <c r="J106" s="123">
        <f>J1541</f>
        <v>0</v>
      </c>
      <c r="L106" s="119"/>
    </row>
    <row r="107" spans="2:12" s="9" customFormat="1" ht="19.899999999999999" customHeight="1" x14ac:dyDescent="0.2">
      <c r="B107" s="124"/>
      <c r="D107" s="125" t="s">
        <v>114</v>
      </c>
      <c r="E107" s="126"/>
      <c r="F107" s="126"/>
      <c r="G107" s="126"/>
      <c r="H107" s="126"/>
      <c r="I107" s="127"/>
      <c r="J107" s="128">
        <f>J1542</f>
        <v>0</v>
      </c>
      <c r="L107" s="124"/>
    </row>
    <row r="108" spans="2:12" s="9" customFormat="1" ht="19.899999999999999" customHeight="1" x14ac:dyDescent="0.2">
      <c r="B108" s="124"/>
      <c r="D108" s="125" t="s">
        <v>115</v>
      </c>
      <c r="E108" s="126"/>
      <c r="F108" s="126"/>
      <c r="G108" s="126"/>
      <c r="H108" s="126"/>
      <c r="I108" s="127"/>
      <c r="J108" s="128">
        <f>J1560</f>
        <v>0</v>
      </c>
      <c r="L108" s="124"/>
    </row>
    <row r="109" spans="2:12" s="8" customFormat="1" ht="24.95" customHeight="1" x14ac:dyDescent="0.2">
      <c r="B109" s="119"/>
      <c r="D109" s="120" t="s">
        <v>116</v>
      </c>
      <c r="E109" s="121"/>
      <c r="F109" s="121"/>
      <c r="G109" s="121"/>
      <c r="H109" s="121"/>
      <c r="I109" s="122"/>
      <c r="J109" s="123">
        <f>J1574</f>
        <v>0</v>
      </c>
      <c r="L109" s="119"/>
    </row>
    <row r="110" spans="2:12" s="9" customFormat="1" ht="19.899999999999999" customHeight="1" x14ac:dyDescent="0.2">
      <c r="B110" s="124"/>
      <c r="D110" s="125" t="s">
        <v>117</v>
      </c>
      <c r="E110" s="126"/>
      <c r="F110" s="126"/>
      <c r="G110" s="126"/>
      <c r="H110" s="126"/>
      <c r="I110" s="127"/>
      <c r="J110" s="128">
        <f>J1575</f>
        <v>0</v>
      </c>
      <c r="L110" s="124"/>
    </row>
    <row r="111" spans="2:12" s="9" customFormat="1" ht="19.899999999999999" customHeight="1" x14ac:dyDescent="0.2">
      <c r="B111" s="124"/>
      <c r="D111" s="125" t="s">
        <v>118</v>
      </c>
      <c r="E111" s="126"/>
      <c r="F111" s="126"/>
      <c r="G111" s="126"/>
      <c r="H111" s="126"/>
      <c r="I111" s="127"/>
      <c r="J111" s="128">
        <f>J1585</f>
        <v>0</v>
      </c>
      <c r="L111" s="124"/>
    </row>
    <row r="112" spans="2:12" s="1" customFormat="1" ht="21.75" customHeight="1" x14ac:dyDescent="0.2">
      <c r="B112" s="31"/>
      <c r="I112" s="90"/>
      <c r="L112" s="31"/>
    </row>
    <row r="113" spans="2:12" s="1" customFormat="1" ht="6.95" customHeight="1" x14ac:dyDescent="0.2">
      <c r="B113" s="43"/>
      <c r="C113" s="44"/>
      <c r="D113" s="44"/>
      <c r="E113" s="44"/>
      <c r="F113" s="44"/>
      <c r="G113" s="44"/>
      <c r="H113" s="44"/>
      <c r="I113" s="113"/>
      <c r="J113" s="44"/>
      <c r="K113" s="44"/>
      <c r="L113" s="31"/>
    </row>
    <row r="117" spans="2:12" s="1" customFormat="1" ht="6.95" customHeight="1" x14ac:dyDescent="0.2">
      <c r="B117" s="45"/>
      <c r="C117" s="46"/>
      <c r="D117" s="46"/>
      <c r="E117" s="46"/>
      <c r="F117" s="46"/>
      <c r="G117" s="46"/>
      <c r="H117" s="46"/>
      <c r="I117" s="114"/>
      <c r="J117" s="46"/>
      <c r="K117" s="46"/>
      <c r="L117" s="31"/>
    </row>
    <row r="118" spans="2:12" s="1" customFormat="1" ht="24.95" customHeight="1" x14ac:dyDescent="0.2">
      <c r="B118" s="31"/>
      <c r="C118" s="20" t="s">
        <v>119</v>
      </c>
      <c r="I118" s="90"/>
      <c r="L118" s="31"/>
    </row>
    <row r="119" spans="2:12" s="1" customFormat="1" ht="6.95" customHeight="1" x14ac:dyDescent="0.2">
      <c r="B119" s="31"/>
      <c r="I119" s="90"/>
      <c r="L119" s="31"/>
    </row>
    <row r="120" spans="2:12" s="1" customFormat="1" ht="12" customHeight="1" x14ac:dyDescent="0.2">
      <c r="B120" s="31"/>
      <c r="C120" s="26" t="s">
        <v>16</v>
      </c>
      <c r="I120" s="90"/>
      <c r="L120" s="31"/>
    </row>
    <row r="121" spans="2:12" s="1" customFormat="1" ht="16.5" customHeight="1" x14ac:dyDescent="0.2">
      <c r="B121" s="31"/>
      <c r="E121" s="229" t="str">
        <f>E7</f>
        <v>DVZ Mladá Boleslav - kanalizace JIH - N</v>
      </c>
      <c r="F121" s="230"/>
      <c r="G121" s="230"/>
      <c r="H121" s="230"/>
      <c r="I121" s="90"/>
      <c r="L121" s="31"/>
    </row>
    <row r="122" spans="2:12" s="1" customFormat="1" ht="12" customHeight="1" x14ac:dyDescent="0.2">
      <c r="B122" s="31"/>
      <c r="C122" s="26" t="s">
        <v>91</v>
      </c>
      <c r="I122" s="90"/>
      <c r="L122" s="31"/>
    </row>
    <row r="123" spans="2:12" s="1" customFormat="1" ht="16.5" customHeight="1" x14ac:dyDescent="0.2">
      <c r="B123" s="31"/>
      <c r="E123" s="207" t="str">
        <f>E9</f>
        <v>SO 06 - Napojení výtlačného řádu z Chotětova</v>
      </c>
      <c r="F123" s="228"/>
      <c r="G123" s="228"/>
      <c r="H123" s="228"/>
      <c r="I123" s="90"/>
      <c r="L123" s="31"/>
    </row>
    <row r="124" spans="2:12" s="1" customFormat="1" ht="6.95" customHeight="1" x14ac:dyDescent="0.2">
      <c r="B124" s="31"/>
      <c r="I124" s="90"/>
      <c r="L124" s="31"/>
    </row>
    <row r="125" spans="2:12" s="1" customFormat="1" ht="12" customHeight="1" x14ac:dyDescent="0.2">
      <c r="B125" s="31"/>
      <c r="C125" s="26" t="s">
        <v>22</v>
      </c>
      <c r="F125" s="24" t="str">
        <f>F12</f>
        <v>Mladá Boleslav</v>
      </c>
      <c r="I125" s="91" t="s">
        <v>24</v>
      </c>
      <c r="J125" s="51" t="str">
        <f>IF(J12="","",J12)</f>
        <v>11. 3. 2019</v>
      </c>
      <c r="L125" s="31"/>
    </row>
    <row r="126" spans="2:12" s="1" customFormat="1" ht="6.95" customHeight="1" x14ac:dyDescent="0.2">
      <c r="B126" s="31"/>
      <c r="I126" s="90"/>
      <c r="L126" s="31"/>
    </row>
    <row r="127" spans="2:12" s="1" customFormat="1" ht="15.2" customHeight="1" x14ac:dyDescent="0.2">
      <c r="B127" s="31"/>
      <c r="C127" s="26" t="s">
        <v>26</v>
      </c>
      <c r="F127" s="24" t="str">
        <f>E15</f>
        <v>Vodovody a kanalizace Mladá Boleslav, a.s.</v>
      </c>
      <c r="I127" s="91"/>
      <c r="J127" s="29"/>
      <c r="L127" s="31"/>
    </row>
    <row r="128" spans="2:12" s="1" customFormat="1" ht="15.2" customHeight="1" x14ac:dyDescent="0.2">
      <c r="B128" s="31"/>
      <c r="C128" s="26" t="s">
        <v>30</v>
      </c>
      <c r="F128" s="24" t="str">
        <f>IF(E18="","",E18)</f>
        <v>Vyplň údaj</v>
      </c>
      <c r="I128" s="91"/>
      <c r="J128" s="29"/>
      <c r="L128" s="31"/>
    </row>
    <row r="129" spans="2:65" s="1" customFormat="1" ht="10.35" customHeight="1" x14ac:dyDescent="0.2">
      <c r="B129" s="31"/>
      <c r="I129" s="90"/>
      <c r="L129" s="31"/>
    </row>
    <row r="130" spans="2:65" s="10" customFormat="1" ht="29.25" customHeight="1" x14ac:dyDescent="0.2">
      <c r="B130" s="129"/>
      <c r="C130" s="130" t="s">
        <v>120</v>
      </c>
      <c r="D130" s="131" t="s">
        <v>60</v>
      </c>
      <c r="E130" s="131" t="s">
        <v>56</v>
      </c>
      <c r="F130" s="131" t="s">
        <v>57</v>
      </c>
      <c r="G130" s="131" t="s">
        <v>121</v>
      </c>
      <c r="H130" s="131" t="s">
        <v>122</v>
      </c>
      <c r="I130" s="132" t="s">
        <v>123</v>
      </c>
      <c r="J130" s="131" t="s">
        <v>100</v>
      </c>
      <c r="K130" s="133" t="s">
        <v>124</v>
      </c>
      <c r="L130" s="129"/>
      <c r="M130" s="58" t="s">
        <v>1</v>
      </c>
      <c r="N130" s="59" t="s">
        <v>39</v>
      </c>
      <c r="O130" s="59" t="s">
        <v>125</v>
      </c>
      <c r="P130" s="59" t="s">
        <v>126</v>
      </c>
      <c r="Q130" s="59" t="s">
        <v>127</v>
      </c>
      <c r="R130" s="59" t="s">
        <v>128</v>
      </c>
      <c r="S130" s="59" t="s">
        <v>129</v>
      </c>
      <c r="T130" s="60" t="s">
        <v>130</v>
      </c>
    </row>
    <row r="131" spans="2:65" s="1" customFormat="1" ht="22.9" customHeight="1" x14ac:dyDescent="0.25">
      <c r="B131" s="31"/>
      <c r="C131" s="63" t="s">
        <v>131</v>
      </c>
      <c r="I131" s="90"/>
      <c r="J131" s="134">
        <f>BK131</f>
        <v>0</v>
      </c>
      <c r="L131" s="31"/>
      <c r="M131" s="61"/>
      <c r="N131" s="52"/>
      <c r="O131" s="52"/>
      <c r="P131" s="135">
        <f>P132+P1541+P1574</f>
        <v>0</v>
      </c>
      <c r="Q131" s="52"/>
      <c r="R131" s="135">
        <f>R132+R1541+R1574</f>
        <v>518.90730701999996</v>
      </c>
      <c r="S131" s="52"/>
      <c r="T131" s="136">
        <f>T132+T1541+T1574</f>
        <v>10.695434000000001</v>
      </c>
      <c r="AT131" s="16" t="s">
        <v>74</v>
      </c>
      <c r="AU131" s="16" t="s">
        <v>102</v>
      </c>
      <c r="BK131" s="137">
        <f>BK132+BK1541+BK1574</f>
        <v>0</v>
      </c>
    </row>
    <row r="132" spans="2:65" s="11" customFormat="1" ht="25.9" customHeight="1" x14ac:dyDescent="0.2">
      <c r="B132" s="138"/>
      <c r="D132" s="139" t="s">
        <v>74</v>
      </c>
      <c r="E132" s="140" t="s">
        <v>132</v>
      </c>
      <c r="F132" s="140" t="s">
        <v>133</v>
      </c>
      <c r="I132" s="141"/>
      <c r="J132" s="142">
        <f>BK132</f>
        <v>0</v>
      </c>
      <c r="L132" s="138"/>
      <c r="M132" s="143"/>
      <c r="N132" s="144"/>
      <c r="O132" s="144"/>
      <c r="P132" s="145">
        <f>P133+P722+P803+P903+P921+P953+P1455+P1470+P1537</f>
        <v>0</v>
      </c>
      <c r="Q132" s="144"/>
      <c r="R132" s="145">
        <f>R133+R722+R803+R903+R921+R953+R1455+R1470+R1537</f>
        <v>518.89682702000005</v>
      </c>
      <c r="S132" s="144"/>
      <c r="T132" s="146">
        <f>T133+T722+T803+T903+T921+T953+T1455+T1470+T1537</f>
        <v>10.695434000000001</v>
      </c>
      <c r="AR132" s="139" t="s">
        <v>83</v>
      </c>
      <c r="AT132" s="147" t="s">
        <v>74</v>
      </c>
      <c r="AU132" s="147" t="s">
        <v>75</v>
      </c>
      <c r="AY132" s="139" t="s">
        <v>134</v>
      </c>
      <c r="BK132" s="148">
        <f>BK133+BK722+BK803+BK903+BK921+BK953+BK1455+BK1470+BK1537</f>
        <v>0</v>
      </c>
    </row>
    <row r="133" spans="2:65" s="11" customFormat="1" ht="22.9" customHeight="1" x14ac:dyDescent="0.2">
      <c r="B133" s="138"/>
      <c r="D133" s="139" t="s">
        <v>74</v>
      </c>
      <c r="E133" s="149" t="s">
        <v>83</v>
      </c>
      <c r="F133" s="149" t="s">
        <v>135</v>
      </c>
      <c r="I133" s="141"/>
      <c r="J133" s="150">
        <f>BK133</f>
        <v>0</v>
      </c>
      <c r="L133" s="138"/>
      <c r="M133" s="143"/>
      <c r="N133" s="144"/>
      <c r="O133" s="144"/>
      <c r="P133" s="145">
        <f>SUM(P134:P721)</f>
        <v>0</v>
      </c>
      <c r="Q133" s="144"/>
      <c r="R133" s="145">
        <f>SUM(R134:R721)</f>
        <v>246.0357626</v>
      </c>
      <c r="S133" s="144"/>
      <c r="T133" s="146">
        <f>SUM(T134:T721)</f>
        <v>6.5205900000000003</v>
      </c>
      <c r="AR133" s="139" t="s">
        <v>83</v>
      </c>
      <c r="AT133" s="147" t="s">
        <v>74</v>
      </c>
      <c r="AU133" s="147" t="s">
        <v>83</v>
      </c>
      <c r="AY133" s="139" t="s">
        <v>134</v>
      </c>
      <c r="BK133" s="148">
        <f>SUM(BK134:BK721)</f>
        <v>0</v>
      </c>
    </row>
    <row r="134" spans="2:65" s="1" customFormat="1" ht="24" customHeight="1" x14ac:dyDescent="0.2">
      <c r="B134" s="151"/>
      <c r="C134" s="232" t="s">
        <v>83</v>
      </c>
      <c r="D134" s="232" t="s">
        <v>136</v>
      </c>
      <c r="E134" s="233" t="s">
        <v>137</v>
      </c>
      <c r="F134" s="234" t="s">
        <v>138</v>
      </c>
      <c r="G134" s="235" t="s">
        <v>139</v>
      </c>
      <c r="H134" s="236">
        <v>8.202</v>
      </c>
      <c r="I134" s="153"/>
      <c r="J134" s="154">
        <f>ROUND(I134*H134,2)</f>
        <v>0</v>
      </c>
      <c r="K134" s="152" t="s">
        <v>140</v>
      </c>
      <c r="L134" s="31"/>
      <c r="M134" s="155" t="s">
        <v>1</v>
      </c>
      <c r="N134" s="156" t="s">
        <v>40</v>
      </c>
      <c r="O134" s="54"/>
      <c r="P134" s="157">
        <f>O134*H134</f>
        <v>0</v>
      </c>
      <c r="Q134" s="157">
        <v>0</v>
      </c>
      <c r="R134" s="157">
        <f>Q134*H134</f>
        <v>0</v>
      </c>
      <c r="S134" s="157">
        <v>0.44</v>
      </c>
      <c r="T134" s="158">
        <f>S134*H134</f>
        <v>3.6088800000000001</v>
      </c>
      <c r="AR134" s="159" t="s">
        <v>141</v>
      </c>
      <c r="AT134" s="159" t="s">
        <v>136</v>
      </c>
      <c r="AU134" s="159" t="s">
        <v>85</v>
      </c>
      <c r="AY134" s="16" t="s">
        <v>134</v>
      </c>
      <c r="BE134" s="160">
        <f>IF(N134="základní",J134,0)</f>
        <v>0</v>
      </c>
      <c r="BF134" s="160">
        <f>IF(N134="snížená",J134,0)</f>
        <v>0</v>
      </c>
      <c r="BG134" s="160">
        <f>IF(N134="zákl. přenesená",J134,0)</f>
        <v>0</v>
      </c>
      <c r="BH134" s="160">
        <f>IF(N134="sníž. přenesená",J134,0)</f>
        <v>0</v>
      </c>
      <c r="BI134" s="160">
        <f>IF(N134="nulová",J134,0)</f>
        <v>0</v>
      </c>
      <c r="BJ134" s="16" t="s">
        <v>83</v>
      </c>
      <c r="BK134" s="160">
        <f>ROUND(I134*H134,2)</f>
        <v>0</v>
      </c>
      <c r="BL134" s="16" t="s">
        <v>141</v>
      </c>
      <c r="BM134" s="159" t="s">
        <v>142</v>
      </c>
    </row>
    <row r="135" spans="2:65" s="1" customFormat="1" ht="39" x14ac:dyDescent="0.2">
      <c r="B135" s="31"/>
      <c r="C135" s="237"/>
      <c r="D135" s="238" t="s">
        <v>143</v>
      </c>
      <c r="E135" s="237"/>
      <c r="F135" s="239" t="s">
        <v>144</v>
      </c>
      <c r="G135" s="237"/>
      <c r="H135" s="237"/>
      <c r="I135" s="90"/>
      <c r="L135" s="31"/>
      <c r="M135" s="161"/>
      <c r="N135" s="54"/>
      <c r="O135" s="54"/>
      <c r="P135" s="54"/>
      <c r="Q135" s="54"/>
      <c r="R135" s="54"/>
      <c r="S135" s="54"/>
      <c r="T135" s="55"/>
      <c r="AT135" s="16" t="s">
        <v>143</v>
      </c>
      <c r="AU135" s="16" t="s">
        <v>85</v>
      </c>
    </row>
    <row r="136" spans="2:65" s="1" customFormat="1" ht="253.5" x14ac:dyDescent="0.2">
      <c r="B136" s="31"/>
      <c r="C136" s="237"/>
      <c r="D136" s="238" t="s">
        <v>145</v>
      </c>
      <c r="E136" s="237"/>
      <c r="F136" s="240" t="s">
        <v>146</v>
      </c>
      <c r="G136" s="237"/>
      <c r="H136" s="237"/>
      <c r="I136" s="90"/>
      <c r="L136" s="31"/>
      <c r="M136" s="161"/>
      <c r="N136" s="54"/>
      <c r="O136" s="54"/>
      <c r="P136" s="54"/>
      <c r="Q136" s="54"/>
      <c r="R136" s="54"/>
      <c r="S136" s="54"/>
      <c r="T136" s="55"/>
      <c r="AT136" s="16" t="s">
        <v>145</v>
      </c>
      <c r="AU136" s="16" t="s">
        <v>85</v>
      </c>
    </row>
    <row r="137" spans="2:65" s="12" customFormat="1" x14ac:dyDescent="0.2">
      <c r="B137" s="162"/>
      <c r="C137" s="241"/>
      <c r="D137" s="238" t="s">
        <v>147</v>
      </c>
      <c r="E137" s="242" t="s">
        <v>1</v>
      </c>
      <c r="F137" s="243" t="s">
        <v>148</v>
      </c>
      <c r="G137" s="241"/>
      <c r="H137" s="242" t="s">
        <v>1</v>
      </c>
      <c r="I137" s="164"/>
      <c r="L137" s="162"/>
      <c r="M137" s="165"/>
      <c r="N137" s="166"/>
      <c r="O137" s="166"/>
      <c r="P137" s="166"/>
      <c r="Q137" s="166"/>
      <c r="R137" s="166"/>
      <c r="S137" s="166"/>
      <c r="T137" s="167"/>
      <c r="AT137" s="163" t="s">
        <v>147</v>
      </c>
      <c r="AU137" s="163" t="s">
        <v>85</v>
      </c>
      <c r="AV137" s="12" t="s">
        <v>83</v>
      </c>
      <c r="AW137" s="12" t="s">
        <v>32</v>
      </c>
      <c r="AX137" s="12" t="s">
        <v>75</v>
      </c>
      <c r="AY137" s="163" t="s">
        <v>134</v>
      </c>
    </row>
    <row r="138" spans="2:65" s="12" customFormat="1" x14ac:dyDescent="0.2">
      <c r="B138" s="162"/>
      <c r="C138" s="241"/>
      <c r="D138" s="238" t="s">
        <v>147</v>
      </c>
      <c r="E138" s="242" t="s">
        <v>1</v>
      </c>
      <c r="F138" s="243" t="s">
        <v>149</v>
      </c>
      <c r="G138" s="241"/>
      <c r="H138" s="242" t="s">
        <v>1</v>
      </c>
      <c r="I138" s="164"/>
      <c r="L138" s="162"/>
      <c r="M138" s="165"/>
      <c r="N138" s="166"/>
      <c r="O138" s="166"/>
      <c r="P138" s="166"/>
      <c r="Q138" s="166"/>
      <c r="R138" s="166"/>
      <c r="S138" s="166"/>
      <c r="T138" s="167"/>
      <c r="AT138" s="163" t="s">
        <v>147</v>
      </c>
      <c r="AU138" s="163" t="s">
        <v>85</v>
      </c>
      <c r="AV138" s="12" t="s">
        <v>83</v>
      </c>
      <c r="AW138" s="12" t="s">
        <v>32</v>
      </c>
      <c r="AX138" s="12" t="s">
        <v>75</v>
      </c>
      <c r="AY138" s="163" t="s">
        <v>134</v>
      </c>
    </row>
    <row r="139" spans="2:65" s="13" customFormat="1" ht="22.5" x14ac:dyDescent="0.2">
      <c r="B139" s="168"/>
      <c r="C139" s="244"/>
      <c r="D139" s="238" t="s">
        <v>147</v>
      </c>
      <c r="E139" s="245" t="s">
        <v>1</v>
      </c>
      <c r="F139" s="246" t="s">
        <v>150</v>
      </c>
      <c r="G139" s="244"/>
      <c r="H139" s="247">
        <v>5.8259999999999996</v>
      </c>
      <c r="I139" s="170"/>
      <c r="L139" s="168"/>
      <c r="M139" s="171"/>
      <c r="N139" s="172"/>
      <c r="O139" s="172"/>
      <c r="P139" s="172"/>
      <c r="Q139" s="172"/>
      <c r="R139" s="172"/>
      <c r="S139" s="172"/>
      <c r="T139" s="173"/>
      <c r="AT139" s="169" t="s">
        <v>147</v>
      </c>
      <c r="AU139" s="169" t="s">
        <v>85</v>
      </c>
      <c r="AV139" s="13" t="s">
        <v>85</v>
      </c>
      <c r="AW139" s="13" t="s">
        <v>32</v>
      </c>
      <c r="AX139" s="13" t="s">
        <v>75</v>
      </c>
      <c r="AY139" s="169" t="s">
        <v>134</v>
      </c>
    </row>
    <row r="140" spans="2:65" s="13" customFormat="1" x14ac:dyDescent="0.2">
      <c r="B140" s="168"/>
      <c r="C140" s="244"/>
      <c r="D140" s="238" t="s">
        <v>147</v>
      </c>
      <c r="E140" s="245" t="s">
        <v>1</v>
      </c>
      <c r="F140" s="246" t="s">
        <v>151</v>
      </c>
      <c r="G140" s="244"/>
      <c r="H140" s="247">
        <v>2.3759999999999999</v>
      </c>
      <c r="I140" s="170"/>
      <c r="L140" s="168"/>
      <c r="M140" s="171"/>
      <c r="N140" s="172"/>
      <c r="O140" s="172"/>
      <c r="P140" s="172"/>
      <c r="Q140" s="172"/>
      <c r="R140" s="172"/>
      <c r="S140" s="172"/>
      <c r="T140" s="173"/>
      <c r="AT140" s="169" t="s">
        <v>147</v>
      </c>
      <c r="AU140" s="169" t="s">
        <v>85</v>
      </c>
      <c r="AV140" s="13" t="s">
        <v>85</v>
      </c>
      <c r="AW140" s="13" t="s">
        <v>32</v>
      </c>
      <c r="AX140" s="13" t="s">
        <v>75</v>
      </c>
      <c r="AY140" s="169" t="s">
        <v>134</v>
      </c>
    </row>
    <row r="141" spans="2:65" s="14" customFormat="1" x14ac:dyDescent="0.2">
      <c r="B141" s="174"/>
      <c r="C141" s="248"/>
      <c r="D141" s="238" t="s">
        <v>147</v>
      </c>
      <c r="E141" s="249" t="s">
        <v>1</v>
      </c>
      <c r="F141" s="250" t="s">
        <v>152</v>
      </c>
      <c r="G141" s="248"/>
      <c r="H141" s="251">
        <v>8.202</v>
      </c>
      <c r="I141" s="176"/>
      <c r="L141" s="174"/>
      <c r="M141" s="177"/>
      <c r="N141" s="178"/>
      <c r="O141" s="178"/>
      <c r="P141" s="178"/>
      <c r="Q141" s="178"/>
      <c r="R141" s="178"/>
      <c r="S141" s="178"/>
      <c r="T141" s="179"/>
      <c r="AT141" s="175" t="s">
        <v>147</v>
      </c>
      <c r="AU141" s="175" t="s">
        <v>85</v>
      </c>
      <c r="AV141" s="14" t="s">
        <v>141</v>
      </c>
      <c r="AW141" s="14" t="s">
        <v>32</v>
      </c>
      <c r="AX141" s="14" t="s">
        <v>83</v>
      </c>
      <c r="AY141" s="175" t="s">
        <v>134</v>
      </c>
    </row>
    <row r="142" spans="2:65" s="1" customFormat="1" ht="16.5" customHeight="1" x14ac:dyDescent="0.2">
      <c r="B142" s="151"/>
      <c r="C142" s="232" t="s">
        <v>85</v>
      </c>
      <c r="D142" s="232" t="s">
        <v>136</v>
      </c>
      <c r="E142" s="233" t="s">
        <v>153</v>
      </c>
      <c r="F142" s="234" t="s">
        <v>154</v>
      </c>
      <c r="G142" s="235" t="s">
        <v>139</v>
      </c>
      <c r="H142" s="236">
        <v>8.202</v>
      </c>
      <c r="I142" s="153"/>
      <c r="J142" s="154">
        <f>ROUND(I142*H142,2)</f>
        <v>0</v>
      </c>
      <c r="K142" s="152" t="s">
        <v>140</v>
      </c>
      <c r="L142" s="31"/>
      <c r="M142" s="155" t="s">
        <v>1</v>
      </c>
      <c r="N142" s="156" t="s">
        <v>40</v>
      </c>
      <c r="O142" s="54"/>
      <c r="P142" s="157">
        <f>O142*H142</f>
        <v>0</v>
      </c>
      <c r="Q142" s="157">
        <v>0</v>
      </c>
      <c r="R142" s="157">
        <f>Q142*H142</f>
        <v>0</v>
      </c>
      <c r="S142" s="157">
        <v>0.35499999999999998</v>
      </c>
      <c r="T142" s="158">
        <f>S142*H142</f>
        <v>2.9117099999999998</v>
      </c>
      <c r="AR142" s="159" t="s">
        <v>141</v>
      </c>
      <c r="AT142" s="159" t="s">
        <v>136</v>
      </c>
      <c r="AU142" s="159" t="s">
        <v>85</v>
      </c>
      <c r="AY142" s="16" t="s">
        <v>134</v>
      </c>
      <c r="BE142" s="160">
        <f>IF(N142="základní",J142,0)</f>
        <v>0</v>
      </c>
      <c r="BF142" s="160">
        <f>IF(N142="snížená",J142,0)</f>
        <v>0</v>
      </c>
      <c r="BG142" s="160">
        <f>IF(N142="zákl. přenesená",J142,0)</f>
        <v>0</v>
      </c>
      <c r="BH142" s="160">
        <f>IF(N142="sníž. přenesená",J142,0)</f>
        <v>0</v>
      </c>
      <c r="BI142" s="160">
        <f>IF(N142="nulová",J142,0)</f>
        <v>0</v>
      </c>
      <c r="BJ142" s="16" t="s">
        <v>83</v>
      </c>
      <c r="BK142" s="160">
        <f>ROUND(I142*H142,2)</f>
        <v>0</v>
      </c>
      <c r="BL142" s="16" t="s">
        <v>141</v>
      </c>
      <c r="BM142" s="159" t="s">
        <v>155</v>
      </c>
    </row>
    <row r="143" spans="2:65" s="1" customFormat="1" ht="29.25" x14ac:dyDescent="0.2">
      <c r="B143" s="31"/>
      <c r="C143" s="237"/>
      <c r="D143" s="238" t="s">
        <v>143</v>
      </c>
      <c r="E143" s="237"/>
      <c r="F143" s="239" t="s">
        <v>156</v>
      </c>
      <c r="G143" s="237"/>
      <c r="H143" s="237"/>
      <c r="I143" s="90"/>
      <c r="L143" s="31"/>
      <c r="M143" s="161"/>
      <c r="N143" s="54"/>
      <c r="O143" s="54"/>
      <c r="P143" s="54"/>
      <c r="Q143" s="54"/>
      <c r="R143" s="54"/>
      <c r="S143" s="54"/>
      <c r="T143" s="55"/>
      <c r="AT143" s="16" t="s">
        <v>143</v>
      </c>
      <c r="AU143" s="16" t="s">
        <v>85</v>
      </c>
    </row>
    <row r="144" spans="2:65" s="1" customFormat="1" ht="29.25" x14ac:dyDescent="0.2">
      <c r="B144" s="31"/>
      <c r="C144" s="237"/>
      <c r="D144" s="238" t="s">
        <v>145</v>
      </c>
      <c r="E144" s="237"/>
      <c r="F144" s="240" t="s">
        <v>157</v>
      </c>
      <c r="G144" s="237"/>
      <c r="H144" s="237"/>
      <c r="I144" s="90"/>
      <c r="L144" s="31"/>
      <c r="M144" s="161"/>
      <c r="N144" s="54"/>
      <c r="O144" s="54"/>
      <c r="P144" s="54"/>
      <c r="Q144" s="54"/>
      <c r="R144" s="54"/>
      <c r="S144" s="54"/>
      <c r="T144" s="55"/>
      <c r="AT144" s="16" t="s">
        <v>145</v>
      </c>
      <c r="AU144" s="16" t="s">
        <v>85</v>
      </c>
    </row>
    <row r="145" spans="2:65" s="12" customFormat="1" x14ac:dyDescent="0.2">
      <c r="B145" s="162"/>
      <c r="C145" s="241"/>
      <c r="D145" s="238" t="s">
        <v>147</v>
      </c>
      <c r="E145" s="242" t="s">
        <v>1</v>
      </c>
      <c r="F145" s="243" t="s">
        <v>148</v>
      </c>
      <c r="G145" s="241"/>
      <c r="H145" s="242" t="s">
        <v>1</v>
      </c>
      <c r="I145" s="164"/>
      <c r="L145" s="162"/>
      <c r="M145" s="165"/>
      <c r="N145" s="166"/>
      <c r="O145" s="166"/>
      <c r="P145" s="166"/>
      <c r="Q145" s="166"/>
      <c r="R145" s="166"/>
      <c r="S145" s="166"/>
      <c r="T145" s="167"/>
      <c r="AT145" s="163" t="s">
        <v>147</v>
      </c>
      <c r="AU145" s="163" t="s">
        <v>85</v>
      </c>
      <c r="AV145" s="12" t="s">
        <v>83</v>
      </c>
      <c r="AW145" s="12" t="s">
        <v>32</v>
      </c>
      <c r="AX145" s="12" t="s">
        <v>75</v>
      </c>
      <c r="AY145" s="163" t="s">
        <v>134</v>
      </c>
    </row>
    <row r="146" spans="2:65" s="12" customFormat="1" x14ac:dyDescent="0.2">
      <c r="B146" s="162"/>
      <c r="C146" s="241"/>
      <c r="D146" s="238" t="s">
        <v>147</v>
      </c>
      <c r="E146" s="242" t="s">
        <v>1</v>
      </c>
      <c r="F146" s="243" t="s">
        <v>158</v>
      </c>
      <c r="G146" s="241"/>
      <c r="H146" s="242" t="s">
        <v>1</v>
      </c>
      <c r="I146" s="164"/>
      <c r="L146" s="162"/>
      <c r="M146" s="165"/>
      <c r="N146" s="166"/>
      <c r="O146" s="166"/>
      <c r="P146" s="166"/>
      <c r="Q146" s="166"/>
      <c r="R146" s="166"/>
      <c r="S146" s="166"/>
      <c r="T146" s="167"/>
      <c r="AT146" s="163" t="s">
        <v>147</v>
      </c>
      <c r="AU146" s="163" t="s">
        <v>85</v>
      </c>
      <c r="AV146" s="12" t="s">
        <v>83</v>
      </c>
      <c r="AW146" s="12" t="s">
        <v>32</v>
      </c>
      <c r="AX146" s="12" t="s">
        <v>75</v>
      </c>
      <c r="AY146" s="163" t="s">
        <v>134</v>
      </c>
    </row>
    <row r="147" spans="2:65" s="13" customFormat="1" ht="22.5" x14ac:dyDescent="0.2">
      <c r="B147" s="168"/>
      <c r="C147" s="244"/>
      <c r="D147" s="238" t="s">
        <v>147</v>
      </c>
      <c r="E147" s="245" t="s">
        <v>1</v>
      </c>
      <c r="F147" s="246" t="s">
        <v>150</v>
      </c>
      <c r="G147" s="244"/>
      <c r="H147" s="247">
        <v>5.8259999999999996</v>
      </c>
      <c r="I147" s="170"/>
      <c r="L147" s="168"/>
      <c r="M147" s="171"/>
      <c r="N147" s="172"/>
      <c r="O147" s="172"/>
      <c r="P147" s="172"/>
      <c r="Q147" s="172"/>
      <c r="R147" s="172"/>
      <c r="S147" s="172"/>
      <c r="T147" s="173"/>
      <c r="AT147" s="169" t="s">
        <v>147</v>
      </c>
      <c r="AU147" s="169" t="s">
        <v>85</v>
      </c>
      <c r="AV147" s="13" t="s">
        <v>85</v>
      </c>
      <c r="AW147" s="13" t="s">
        <v>32</v>
      </c>
      <c r="AX147" s="13" t="s">
        <v>75</v>
      </c>
      <c r="AY147" s="169" t="s">
        <v>134</v>
      </c>
    </row>
    <row r="148" spans="2:65" s="13" customFormat="1" x14ac:dyDescent="0.2">
      <c r="B148" s="168"/>
      <c r="C148" s="244"/>
      <c r="D148" s="238" t="s">
        <v>147</v>
      </c>
      <c r="E148" s="245" t="s">
        <v>1</v>
      </c>
      <c r="F148" s="246" t="s">
        <v>159</v>
      </c>
      <c r="G148" s="244"/>
      <c r="H148" s="247">
        <v>2.3759999999999999</v>
      </c>
      <c r="I148" s="170"/>
      <c r="L148" s="168"/>
      <c r="M148" s="171"/>
      <c r="N148" s="172"/>
      <c r="O148" s="172"/>
      <c r="P148" s="172"/>
      <c r="Q148" s="172"/>
      <c r="R148" s="172"/>
      <c r="S148" s="172"/>
      <c r="T148" s="173"/>
      <c r="AT148" s="169" t="s">
        <v>147</v>
      </c>
      <c r="AU148" s="169" t="s">
        <v>85</v>
      </c>
      <c r="AV148" s="13" t="s">
        <v>85</v>
      </c>
      <c r="AW148" s="13" t="s">
        <v>32</v>
      </c>
      <c r="AX148" s="13" t="s">
        <v>75</v>
      </c>
      <c r="AY148" s="169" t="s">
        <v>134</v>
      </c>
    </row>
    <row r="149" spans="2:65" s="14" customFormat="1" x14ac:dyDescent="0.2">
      <c r="B149" s="174"/>
      <c r="C149" s="248"/>
      <c r="D149" s="238" t="s">
        <v>147</v>
      </c>
      <c r="E149" s="249" t="s">
        <v>1</v>
      </c>
      <c r="F149" s="250" t="s">
        <v>152</v>
      </c>
      <c r="G149" s="248"/>
      <c r="H149" s="251">
        <v>8.202</v>
      </c>
      <c r="I149" s="176"/>
      <c r="L149" s="174"/>
      <c r="M149" s="177"/>
      <c r="N149" s="178"/>
      <c r="O149" s="178"/>
      <c r="P149" s="178"/>
      <c r="Q149" s="178"/>
      <c r="R149" s="178"/>
      <c r="S149" s="178"/>
      <c r="T149" s="179"/>
      <c r="AT149" s="175" t="s">
        <v>147</v>
      </c>
      <c r="AU149" s="175" t="s">
        <v>85</v>
      </c>
      <c r="AV149" s="14" t="s">
        <v>141</v>
      </c>
      <c r="AW149" s="14" t="s">
        <v>32</v>
      </c>
      <c r="AX149" s="14" t="s">
        <v>83</v>
      </c>
      <c r="AY149" s="175" t="s">
        <v>134</v>
      </c>
    </row>
    <row r="150" spans="2:65" s="1" customFormat="1" ht="24" customHeight="1" x14ac:dyDescent="0.2">
      <c r="B150" s="151"/>
      <c r="C150" s="232" t="s">
        <v>160</v>
      </c>
      <c r="D150" s="232" t="s">
        <v>136</v>
      </c>
      <c r="E150" s="233" t="s">
        <v>161</v>
      </c>
      <c r="F150" s="234" t="s">
        <v>162</v>
      </c>
      <c r="G150" s="235" t="s">
        <v>163</v>
      </c>
      <c r="H150" s="236">
        <v>7.04</v>
      </c>
      <c r="I150" s="153"/>
      <c r="J150" s="154">
        <f>ROUND(I150*H150,2)</f>
        <v>0</v>
      </c>
      <c r="K150" s="152" t="s">
        <v>140</v>
      </c>
      <c r="L150" s="31"/>
      <c r="M150" s="155" t="s">
        <v>1</v>
      </c>
      <c r="N150" s="156" t="s">
        <v>40</v>
      </c>
      <c r="O150" s="54"/>
      <c r="P150" s="157">
        <f>O150*H150</f>
        <v>0</v>
      </c>
      <c r="Q150" s="157">
        <v>3.6900000000000002E-2</v>
      </c>
      <c r="R150" s="157">
        <f>Q150*H150</f>
        <v>0.25977600000000001</v>
      </c>
      <c r="S150" s="157">
        <v>0</v>
      </c>
      <c r="T150" s="158">
        <f>S150*H150</f>
        <v>0</v>
      </c>
      <c r="AR150" s="159" t="s">
        <v>141</v>
      </c>
      <c r="AT150" s="159" t="s">
        <v>136</v>
      </c>
      <c r="AU150" s="159" t="s">
        <v>85</v>
      </c>
      <c r="AY150" s="16" t="s">
        <v>134</v>
      </c>
      <c r="BE150" s="160">
        <f>IF(N150="základní",J150,0)</f>
        <v>0</v>
      </c>
      <c r="BF150" s="160">
        <f>IF(N150="snížená",J150,0)</f>
        <v>0</v>
      </c>
      <c r="BG150" s="160">
        <f>IF(N150="zákl. přenesená",J150,0)</f>
        <v>0</v>
      </c>
      <c r="BH150" s="160">
        <f>IF(N150="sníž. přenesená",J150,0)</f>
        <v>0</v>
      </c>
      <c r="BI150" s="160">
        <f>IF(N150="nulová",J150,0)</f>
        <v>0</v>
      </c>
      <c r="BJ150" s="16" t="s">
        <v>83</v>
      </c>
      <c r="BK150" s="160">
        <f>ROUND(I150*H150,2)</f>
        <v>0</v>
      </c>
      <c r="BL150" s="16" t="s">
        <v>141</v>
      </c>
      <c r="BM150" s="159" t="s">
        <v>164</v>
      </c>
    </row>
    <row r="151" spans="2:65" s="1" customFormat="1" ht="58.5" x14ac:dyDescent="0.2">
      <c r="B151" s="31"/>
      <c r="C151" s="237"/>
      <c r="D151" s="238" t="s">
        <v>143</v>
      </c>
      <c r="E151" s="237"/>
      <c r="F151" s="239" t="s">
        <v>165</v>
      </c>
      <c r="G151" s="237"/>
      <c r="H151" s="237"/>
      <c r="I151" s="90"/>
      <c r="L151" s="31"/>
      <c r="M151" s="161"/>
      <c r="N151" s="54"/>
      <c r="O151" s="54"/>
      <c r="P151" s="54"/>
      <c r="Q151" s="54"/>
      <c r="R151" s="54"/>
      <c r="S151" s="54"/>
      <c r="T151" s="55"/>
      <c r="AT151" s="16" t="s">
        <v>143</v>
      </c>
      <c r="AU151" s="16" t="s">
        <v>85</v>
      </c>
    </row>
    <row r="152" spans="2:65" s="1" customFormat="1" ht="78" x14ac:dyDescent="0.2">
      <c r="B152" s="31"/>
      <c r="C152" s="237"/>
      <c r="D152" s="238" t="s">
        <v>145</v>
      </c>
      <c r="E152" s="237"/>
      <c r="F152" s="240" t="s">
        <v>166</v>
      </c>
      <c r="G152" s="237"/>
      <c r="H152" s="237"/>
      <c r="I152" s="90"/>
      <c r="L152" s="31"/>
      <c r="M152" s="161"/>
      <c r="N152" s="54"/>
      <c r="O152" s="54"/>
      <c r="P152" s="54"/>
      <c r="Q152" s="54"/>
      <c r="R152" s="54"/>
      <c r="S152" s="54"/>
      <c r="T152" s="55"/>
      <c r="AT152" s="16" t="s">
        <v>145</v>
      </c>
      <c r="AU152" s="16" t="s">
        <v>85</v>
      </c>
    </row>
    <row r="153" spans="2:65" s="12" customFormat="1" x14ac:dyDescent="0.2">
      <c r="B153" s="162"/>
      <c r="C153" s="241"/>
      <c r="D153" s="238" t="s">
        <v>147</v>
      </c>
      <c r="E153" s="242" t="s">
        <v>1</v>
      </c>
      <c r="F153" s="243" t="s">
        <v>148</v>
      </c>
      <c r="G153" s="241"/>
      <c r="H153" s="242" t="s">
        <v>1</v>
      </c>
      <c r="I153" s="164"/>
      <c r="L153" s="162"/>
      <c r="M153" s="165"/>
      <c r="N153" s="166"/>
      <c r="O153" s="166"/>
      <c r="P153" s="166"/>
      <c r="Q153" s="166"/>
      <c r="R153" s="166"/>
      <c r="S153" s="166"/>
      <c r="T153" s="167"/>
      <c r="AT153" s="163" t="s">
        <v>147</v>
      </c>
      <c r="AU153" s="163" t="s">
        <v>85</v>
      </c>
      <c r="AV153" s="12" t="s">
        <v>83</v>
      </c>
      <c r="AW153" s="12" t="s">
        <v>32</v>
      </c>
      <c r="AX153" s="12" t="s">
        <v>75</v>
      </c>
      <c r="AY153" s="163" t="s">
        <v>134</v>
      </c>
    </row>
    <row r="154" spans="2:65" s="12" customFormat="1" x14ac:dyDescent="0.2">
      <c r="B154" s="162"/>
      <c r="C154" s="241"/>
      <c r="D154" s="238" t="s">
        <v>147</v>
      </c>
      <c r="E154" s="242" t="s">
        <v>1</v>
      </c>
      <c r="F154" s="243" t="s">
        <v>167</v>
      </c>
      <c r="G154" s="241"/>
      <c r="H154" s="242" t="s">
        <v>1</v>
      </c>
      <c r="I154" s="164"/>
      <c r="L154" s="162"/>
      <c r="M154" s="165"/>
      <c r="N154" s="166"/>
      <c r="O154" s="166"/>
      <c r="P154" s="166"/>
      <c r="Q154" s="166"/>
      <c r="R154" s="166"/>
      <c r="S154" s="166"/>
      <c r="T154" s="167"/>
      <c r="AT154" s="163" t="s">
        <v>147</v>
      </c>
      <c r="AU154" s="163" t="s">
        <v>85</v>
      </c>
      <c r="AV154" s="12" t="s">
        <v>83</v>
      </c>
      <c r="AW154" s="12" t="s">
        <v>32</v>
      </c>
      <c r="AX154" s="12" t="s">
        <v>75</v>
      </c>
      <c r="AY154" s="163" t="s">
        <v>134</v>
      </c>
    </row>
    <row r="155" spans="2:65" s="12" customFormat="1" x14ac:dyDescent="0.2">
      <c r="B155" s="162"/>
      <c r="C155" s="241"/>
      <c r="D155" s="238" t="s">
        <v>147</v>
      </c>
      <c r="E155" s="242" t="s">
        <v>1</v>
      </c>
      <c r="F155" s="243" t="s">
        <v>168</v>
      </c>
      <c r="G155" s="241"/>
      <c r="H155" s="242" t="s">
        <v>1</v>
      </c>
      <c r="I155" s="164"/>
      <c r="L155" s="162"/>
      <c r="M155" s="165"/>
      <c r="N155" s="166"/>
      <c r="O155" s="166"/>
      <c r="P155" s="166"/>
      <c r="Q155" s="166"/>
      <c r="R155" s="166"/>
      <c r="S155" s="166"/>
      <c r="T155" s="167"/>
      <c r="AT155" s="163" t="s">
        <v>147</v>
      </c>
      <c r="AU155" s="163" t="s">
        <v>85</v>
      </c>
      <c r="AV155" s="12" t="s">
        <v>83</v>
      </c>
      <c r="AW155" s="12" t="s">
        <v>32</v>
      </c>
      <c r="AX155" s="12" t="s">
        <v>75</v>
      </c>
      <c r="AY155" s="163" t="s">
        <v>134</v>
      </c>
    </row>
    <row r="156" spans="2:65" s="13" customFormat="1" x14ac:dyDescent="0.2">
      <c r="B156" s="168"/>
      <c r="C156" s="244"/>
      <c r="D156" s="238" t="s">
        <v>147</v>
      </c>
      <c r="E156" s="245" t="s">
        <v>1</v>
      </c>
      <c r="F156" s="246" t="s">
        <v>169</v>
      </c>
      <c r="G156" s="244"/>
      <c r="H156" s="247">
        <v>7.04</v>
      </c>
      <c r="I156" s="170"/>
      <c r="L156" s="168"/>
      <c r="M156" s="171"/>
      <c r="N156" s="172"/>
      <c r="O156" s="172"/>
      <c r="P156" s="172"/>
      <c r="Q156" s="172"/>
      <c r="R156" s="172"/>
      <c r="S156" s="172"/>
      <c r="T156" s="173"/>
      <c r="AT156" s="169" t="s">
        <v>147</v>
      </c>
      <c r="AU156" s="169" t="s">
        <v>85</v>
      </c>
      <c r="AV156" s="13" t="s">
        <v>85</v>
      </c>
      <c r="AW156" s="13" t="s">
        <v>32</v>
      </c>
      <c r="AX156" s="13" t="s">
        <v>75</v>
      </c>
      <c r="AY156" s="169" t="s">
        <v>134</v>
      </c>
    </row>
    <row r="157" spans="2:65" s="14" customFormat="1" x14ac:dyDescent="0.2">
      <c r="B157" s="174"/>
      <c r="C157" s="248"/>
      <c r="D157" s="238" t="s">
        <v>147</v>
      </c>
      <c r="E157" s="249" t="s">
        <v>1</v>
      </c>
      <c r="F157" s="250" t="s">
        <v>152</v>
      </c>
      <c r="G157" s="248"/>
      <c r="H157" s="251">
        <v>7.04</v>
      </c>
      <c r="I157" s="176"/>
      <c r="L157" s="174"/>
      <c r="M157" s="177"/>
      <c r="N157" s="178"/>
      <c r="O157" s="178"/>
      <c r="P157" s="178"/>
      <c r="Q157" s="178"/>
      <c r="R157" s="178"/>
      <c r="S157" s="178"/>
      <c r="T157" s="179"/>
      <c r="AT157" s="175" t="s">
        <v>147</v>
      </c>
      <c r="AU157" s="175" t="s">
        <v>85</v>
      </c>
      <c r="AV157" s="14" t="s">
        <v>141</v>
      </c>
      <c r="AW157" s="14" t="s">
        <v>32</v>
      </c>
      <c r="AX157" s="14" t="s">
        <v>83</v>
      </c>
      <c r="AY157" s="175" t="s">
        <v>134</v>
      </c>
    </row>
    <row r="158" spans="2:65" s="1" customFormat="1" ht="16.5" customHeight="1" x14ac:dyDescent="0.2">
      <c r="B158" s="151"/>
      <c r="C158" s="232" t="s">
        <v>141</v>
      </c>
      <c r="D158" s="232" t="s">
        <v>136</v>
      </c>
      <c r="E158" s="233" t="s">
        <v>170</v>
      </c>
      <c r="F158" s="234" t="s">
        <v>171</v>
      </c>
      <c r="G158" s="235" t="s">
        <v>172</v>
      </c>
      <c r="H158" s="236">
        <v>75.680999999999997</v>
      </c>
      <c r="I158" s="153"/>
      <c r="J158" s="154">
        <f>ROUND(I158*H158,2)</f>
        <v>0</v>
      </c>
      <c r="K158" s="152" t="s">
        <v>140</v>
      </c>
      <c r="L158" s="31"/>
      <c r="M158" s="155" t="s">
        <v>1</v>
      </c>
      <c r="N158" s="156" t="s">
        <v>40</v>
      </c>
      <c r="O158" s="54"/>
      <c r="P158" s="157">
        <f>O158*H158</f>
        <v>0</v>
      </c>
      <c r="Q158" s="157">
        <v>0</v>
      </c>
      <c r="R158" s="157">
        <f>Q158*H158</f>
        <v>0</v>
      </c>
      <c r="S158" s="157">
        <v>0</v>
      </c>
      <c r="T158" s="158">
        <f>S158*H158</f>
        <v>0</v>
      </c>
      <c r="AR158" s="159" t="s">
        <v>141</v>
      </c>
      <c r="AT158" s="159" t="s">
        <v>136</v>
      </c>
      <c r="AU158" s="159" t="s">
        <v>85</v>
      </c>
      <c r="AY158" s="16" t="s">
        <v>134</v>
      </c>
      <c r="BE158" s="160">
        <f>IF(N158="základní",J158,0)</f>
        <v>0</v>
      </c>
      <c r="BF158" s="160">
        <f>IF(N158="snížená",J158,0)</f>
        <v>0</v>
      </c>
      <c r="BG158" s="160">
        <f>IF(N158="zákl. přenesená",J158,0)</f>
        <v>0</v>
      </c>
      <c r="BH158" s="160">
        <f>IF(N158="sníž. přenesená",J158,0)</f>
        <v>0</v>
      </c>
      <c r="BI158" s="160">
        <f>IF(N158="nulová",J158,0)</f>
        <v>0</v>
      </c>
      <c r="BJ158" s="16" t="s">
        <v>83</v>
      </c>
      <c r="BK158" s="160">
        <f>ROUND(I158*H158,2)</f>
        <v>0</v>
      </c>
      <c r="BL158" s="16" t="s">
        <v>141</v>
      </c>
      <c r="BM158" s="159" t="s">
        <v>173</v>
      </c>
    </row>
    <row r="159" spans="2:65" s="1" customFormat="1" ht="29.25" x14ac:dyDescent="0.2">
      <c r="B159" s="31"/>
      <c r="C159" s="237"/>
      <c r="D159" s="238" t="s">
        <v>143</v>
      </c>
      <c r="E159" s="237"/>
      <c r="F159" s="239" t="s">
        <v>174</v>
      </c>
      <c r="G159" s="237"/>
      <c r="H159" s="237"/>
      <c r="I159" s="90"/>
      <c r="L159" s="31"/>
      <c r="M159" s="161"/>
      <c r="N159" s="54"/>
      <c r="O159" s="54"/>
      <c r="P159" s="54"/>
      <c r="Q159" s="54"/>
      <c r="R159" s="54"/>
      <c r="S159" s="54"/>
      <c r="T159" s="55"/>
      <c r="AT159" s="16" t="s">
        <v>143</v>
      </c>
      <c r="AU159" s="16" t="s">
        <v>85</v>
      </c>
    </row>
    <row r="160" spans="2:65" s="1" customFormat="1" ht="234" x14ac:dyDescent="0.2">
      <c r="B160" s="31"/>
      <c r="C160" s="237"/>
      <c r="D160" s="238" t="s">
        <v>145</v>
      </c>
      <c r="E160" s="237"/>
      <c r="F160" s="240" t="s">
        <v>175</v>
      </c>
      <c r="G160" s="237"/>
      <c r="H160" s="237"/>
      <c r="I160" s="90"/>
      <c r="L160" s="31"/>
      <c r="M160" s="161"/>
      <c r="N160" s="54"/>
      <c r="O160" s="54"/>
      <c r="P160" s="54"/>
      <c r="Q160" s="54"/>
      <c r="R160" s="54"/>
      <c r="S160" s="54"/>
      <c r="T160" s="55"/>
      <c r="AT160" s="16" t="s">
        <v>145</v>
      </c>
      <c r="AU160" s="16" t="s">
        <v>85</v>
      </c>
    </row>
    <row r="161" spans="2:65" s="12" customFormat="1" x14ac:dyDescent="0.2">
      <c r="B161" s="162"/>
      <c r="C161" s="241"/>
      <c r="D161" s="238" t="s">
        <v>147</v>
      </c>
      <c r="E161" s="242" t="s">
        <v>1</v>
      </c>
      <c r="F161" s="243" t="s">
        <v>148</v>
      </c>
      <c r="G161" s="241"/>
      <c r="H161" s="242" t="s">
        <v>1</v>
      </c>
      <c r="I161" s="164"/>
      <c r="L161" s="162"/>
      <c r="M161" s="165"/>
      <c r="N161" s="166"/>
      <c r="O161" s="166"/>
      <c r="P161" s="166"/>
      <c r="Q161" s="166"/>
      <c r="R161" s="166"/>
      <c r="S161" s="166"/>
      <c r="T161" s="167"/>
      <c r="AT161" s="163" t="s">
        <v>147</v>
      </c>
      <c r="AU161" s="163" t="s">
        <v>85</v>
      </c>
      <c r="AV161" s="12" t="s">
        <v>83</v>
      </c>
      <c r="AW161" s="12" t="s">
        <v>32</v>
      </c>
      <c r="AX161" s="12" t="s">
        <v>75</v>
      </c>
      <c r="AY161" s="163" t="s">
        <v>134</v>
      </c>
    </row>
    <row r="162" spans="2:65" s="12" customFormat="1" x14ac:dyDescent="0.2">
      <c r="B162" s="162"/>
      <c r="C162" s="241"/>
      <c r="D162" s="238" t="s">
        <v>147</v>
      </c>
      <c r="E162" s="242" t="s">
        <v>1</v>
      </c>
      <c r="F162" s="243" t="s">
        <v>158</v>
      </c>
      <c r="G162" s="241"/>
      <c r="H162" s="242" t="s">
        <v>1</v>
      </c>
      <c r="I162" s="164"/>
      <c r="L162" s="162"/>
      <c r="M162" s="165"/>
      <c r="N162" s="166"/>
      <c r="O162" s="166"/>
      <c r="P162" s="166"/>
      <c r="Q162" s="166"/>
      <c r="R162" s="166"/>
      <c r="S162" s="166"/>
      <c r="T162" s="167"/>
      <c r="AT162" s="163" t="s">
        <v>147</v>
      </c>
      <c r="AU162" s="163" t="s">
        <v>85</v>
      </c>
      <c r="AV162" s="12" t="s">
        <v>83</v>
      </c>
      <c r="AW162" s="12" t="s">
        <v>32</v>
      </c>
      <c r="AX162" s="12" t="s">
        <v>75</v>
      </c>
      <c r="AY162" s="163" t="s">
        <v>134</v>
      </c>
    </row>
    <row r="163" spans="2:65" s="12" customFormat="1" x14ac:dyDescent="0.2">
      <c r="B163" s="162"/>
      <c r="C163" s="241"/>
      <c r="D163" s="238" t="s">
        <v>147</v>
      </c>
      <c r="E163" s="242" t="s">
        <v>1</v>
      </c>
      <c r="F163" s="243" t="s">
        <v>176</v>
      </c>
      <c r="G163" s="241"/>
      <c r="H163" s="242" t="s">
        <v>1</v>
      </c>
      <c r="I163" s="164"/>
      <c r="L163" s="162"/>
      <c r="M163" s="165"/>
      <c r="N163" s="166"/>
      <c r="O163" s="166"/>
      <c r="P163" s="166"/>
      <c r="Q163" s="166"/>
      <c r="R163" s="166"/>
      <c r="S163" s="166"/>
      <c r="T163" s="167"/>
      <c r="AT163" s="163" t="s">
        <v>147</v>
      </c>
      <c r="AU163" s="163" t="s">
        <v>85</v>
      </c>
      <c r="AV163" s="12" t="s">
        <v>83</v>
      </c>
      <c r="AW163" s="12" t="s">
        <v>32</v>
      </c>
      <c r="AX163" s="12" t="s">
        <v>75</v>
      </c>
      <c r="AY163" s="163" t="s">
        <v>134</v>
      </c>
    </row>
    <row r="164" spans="2:65" s="13" customFormat="1" x14ac:dyDescent="0.2">
      <c r="B164" s="168"/>
      <c r="C164" s="244"/>
      <c r="D164" s="238" t="s">
        <v>147</v>
      </c>
      <c r="E164" s="245" t="s">
        <v>1</v>
      </c>
      <c r="F164" s="246" t="s">
        <v>177</v>
      </c>
      <c r="G164" s="244"/>
      <c r="H164" s="247">
        <v>1.8</v>
      </c>
      <c r="I164" s="170"/>
      <c r="L164" s="168"/>
      <c r="M164" s="171"/>
      <c r="N164" s="172"/>
      <c r="O164" s="172"/>
      <c r="P164" s="172"/>
      <c r="Q164" s="172"/>
      <c r="R164" s="172"/>
      <c r="S164" s="172"/>
      <c r="T164" s="173"/>
      <c r="AT164" s="169" t="s">
        <v>147</v>
      </c>
      <c r="AU164" s="169" t="s">
        <v>85</v>
      </c>
      <c r="AV164" s="13" t="s">
        <v>85</v>
      </c>
      <c r="AW164" s="13" t="s">
        <v>32</v>
      </c>
      <c r="AX164" s="13" t="s">
        <v>75</v>
      </c>
      <c r="AY164" s="169" t="s">
        <v>134</v>
      </c>
    </row>
    <row r="165" spans="2:65" s="13" customFormat="1" x14ac:dyDescent="0.2">
      <c r="B165" s="168"/>
      <c r="C165" s="244"/>
      <c r="D165" s="238" t="s">
        <v>147</v>
      </c>
      <c r="E165" s="245" t="s">
        <v>1</v>
      </c>
      <c r="F165" s="246" t="s">
        <v>178</v>
      </c>
      <c r="G165" s="244"/>
      <c r="H165" s="247">
        <v>1.7070000000000001</v>
      </c>
      <c r="I165" s="170"/>
      <c r="L165" s="168"/>
      <c r="M165" s="171"/>
      <c r="N165" s="172"/>
      <c r="O165" s="172"/>
      <c r="P165" s="172"/>
      <c r="Q165" s="172"/>
      <c r="R165" s="172"/>
      <c r="S165" s="172"/>
      <c r="T165" s="173"/>
      <c r="AT165" s="169" t="s">
        <v>147</v>
      </c>
      <c r="AU165" s="169" t="s">
        <v>85</v>
      </c>
      <c r="AV165" s="13" t="s">
        <v>85</v>
      </c>
      <c r="AW165" s="13" t="s">
        <v>32</v>
      </c>
      <c r="AX165" s="13" t="s">
        <v>75</v>
      </c>
      <c r="AY165" s="169" t="s">
        <v>134</v>
      </c>
    </row>
    <row r="166" spans="2:65" s="13" customFormat="1" x14ac:dyDescent="0.2">
      <c r="B166" s="168"/>
      <c r="C166" s="244"/>
      <c r="D166" s="238" t="s">
        <v>147</v>
      </c>
      <c r="E166" s="245" t="s">
        <v>1</v>
      </c>
      <c r="F166" s="246" t="s">
        <v>179</v>
      </c>
      <c r="G166" s="244"/>
      <c r="H166" s="247">
        <v>2.4500000000000002</v>
      </c>
      <c r="I166" s="170"/>
      <c r="L166" s="168"/>
      <c r="M166" s="171"/>
      <c r="N166" s="172"/>
      <c r="O166" s="172"/>
      <c r="P166" s="172"/>
      <c r="Q166" s="172"/>
      <c r="R166" s="172"/>
      <c r="S166" s="172"/>
      <c r="T166" s="173"/>
      <c r="AT166" s="169" t="s">
        <v>147</v>
      </c>
      <c r="AU166" s="169" t="s">
        <v>85</v>
      </c>
      <c r="AV166" s="13" t="s">
        <v>85</v>
      </c>
      <c r="AW166" s="13" t="s">
        <v>32</v>
      </c>
      <c r="AX166" s="13" t="s">
        <v>75</v>
      </c>
      <c r="AY166" s="169" t="s">
        <v>134</v>
      </c>
    </row>
    <row r="167" spans="2:65" s="13" customFormat="1" x14ac:dyDescent="0.2">
      <c r="B167" s="168"/>
      <c r="C167" s="244"/>
      <c r="D167" s="238" t="s">
        <v>147</v>
      </c>
      <c r="E167" s="245" t="s">
        <v>1</v>
      </c>
      <c r="F167" s="246" t="s">
        <v>180</v>
      </c>
      <c r="G167" s="244"/>
      <c r="H167" s="247">
        <v>3.597</v>
      </c>
      <c r="I167" s="170"/>
      <c r="L167" s="168"/>
      <c r="M167" s="171"/>
      <c r="N167" s="172"/>
      <c r="O167" s="172"/>
      <c r="P167" s="172"/>
      <c r="Q167" s="172"/>
      <c r="R167" s="172"/>
      <c r="S167" s="172"/>
      <c r="T167" s="173"/>
      <c r="AT167" s="169" t="s">
        <v>147</v>
      </c>
      <c r="AU167" s="169" t="s">
        <v>85</v>
      </c>
      <c r="AV167" s="13" t="s">
        <v>85</v>
      </c>
      <c r="AW167" s="13" t="s">
        <v>32</v>
      </c>
      <c r="AX167" s="13" t="s">
        <v>75</v>
      </c>
      <c r="AY167" s="169" t="s">
        <v>134</v>
      </c>
    </row>
    <row r="168" spans="2:65" s="13" customFormat="1" x14ac:dyDescent="0.2">
      <c r="B168" s="168"/>
      <c r="C168" s="244"/>
      <c r="D168" s="238" t="s">
        <v>147</v>
      </c>
      <c r="E168" s="245" t="s">
        <v>1</v>
      </c>
      <c r="F168" s="246" t="s">
        <v>181</v>
      </c>
      <c r="G168" s="244"/>
      <c r="H168" s="247">
        <v>3.573</v>
      </c>
      <c r="I168" s="170"/>
      <c r="L168" s="168"/>
      <c r="M168" s="171"/>
      <c r="N168" s="172"/>
      <c r="O168" s="172"/>
      <c r="P168" s="172"/>
      <c r="Q168" s="172"/>
      <c r="R168" s="172"/>
      <c r="S168" s="172"/>
      <c r="T168" s="173"/>
      <c r="AT168" s="169" t="s">
        <v>147</v>
      </c>
      <c r="AU168" s="169" t="s">
        <v>85</v>
      </c>
      <c r="AV168" s="13" t="s">
        <v>85</v>
      </c>
      <c r="AW168" s="13" t="s">
        <v>32</v>
      </c>
      <c r="AX168" s="13" t="s">
        <v>75</v>
      </c>
      <c r="AY168" s="169" t="s">
        <v>134</v>
      </c>
    </row>
    <row r="169" spans="2:65" s="13" customFormat="1" ht="22.5" x14ac:dyDescent="0.2">
      <c r="B169" s="168"/>
      <c r="C169" s="244"/>
      <c r="D169" s="238" t="s">
        <v>147</v>
      </c>
      <c r="E169" s="245" t="s">
        <v>1</v>
      </c>
      <c r="F169" s="246" t="s">
        <v>182</v>
      </c>
      <c r="G169" s="244"/>
      <c r="H169" s="247">
        <v>11.513999999999999</v>
      </c>
      <c r="I169" s="170"/>
      <c r="L169" s="168"/>
      <c r="M169" s="171"/>
      <c r="N169" s="172"/>
      <c r="O169" s="172"/>
      <c r="P169" s="172"/>
      <c r="Q169" s="172"/>
      <c r="R169" s="172"/>
      <c r="S169" s="172"/>
      <c r="T169" s="173"/>
      <c r="AT169" s="169" t="s">
        <v>147</v>
      </c>
      <c r="AU169" s="169" t="s">
        <v>85</v>
      </c>
      <c r="AV169" s="13" t="s">
        <v>85</v>
      </c>
      <c r="AW169" s="13" t="s">
        <v>32</v>
      </c>
      <c r="AX169" s="13" t="s">
        <v>75</v>
      </c>
      <c r="AY169" s="169" t="s">
        <v>134</v>
      </c>
    </row>
    <row r="170" spans="2:65" s="13" customFormat="1" x14ac:dyDescent="0.2">
      <c r="B170" s="168"/>
      <c r="C170" s="244"/>
      <c r="D170" s="238" t="s">
        <v>147</v>
      </c>
      <c r="E170" s="245" t="s">
        <v>1</v>
      </c>
      <c r="F170" s="246" t="s">
        <v>183</v>
      </c>
      <c r="G170" s="244"/>
      <c r="H170" s="247">
        <v>51.04</v>
      </c>
      <c r="I170" s="170"/>
      <c r="L170" s="168"/>
      <c r="M170" s="171"/>
      <c r="N170" s="172"/>
      <c r="O170" s="172"/>
      <c r="P170" s="172"/>
      <c r="Q170" s="172"/>
      <c r="R170" s="172"/>
      <c r="S170" s="172"/>
      <c r="T170" s="173"/>
      <c r="AT170" s="169" t="s">
        <v>147</v>
      </c>
      <c r="AU170" s="169" t="s">
        <v>85</v>
      </c>
      <c r="AV170" s="13" t="s">
        <v>85</v>
      </c>
      <c r="AW170" s="13" t="s">
        <v>32</v>
      </c>
      <c r="AX170" s="13" t="s">
        <v>75</v>
      </c>
      <c r="AY170" s="169" t="s">
        <v>134</v>
      </c>
    </row>
    <row r="171" spans="2:65" s="14" customFormat="1" x14ac:dyDescent="0.2">
      <c r="B171" s="174"/>
      <c r="C171" s="248"/>
      <c r="D171" s="238" t="s">
        <v>147</v>
      </c>
      <c r="E171" s="249" t="s">
        <v>1</v>
      </c>
      <c r="F171" s="250" t="s">
        <v>152</v>
      </c>
      <c r="G171" s="248"/>
      <c r="H171" s="251">
        <v>75.680999999999997</v>
      </c>
      <c r="I171" s="176"/>
      <c r="L171" s="174"/>
      <c r="M171" s="177"/>
      <c r="N171" s="178"/>
      <c r="O171" s="178"/>
      <c r="P171" s="178"/>
      <c r="Q171" s="178"/>
      <c r="R171" s="178"/>
      <c r="S171" s="178"/>
      <c r="T171" s="179"/>
      <c r="AT171" s="175" t="s">
        <v>147</v>
      </c>
      <c r="AU171" s="175" t="s">
        <v>85</v>
      </c>
      <c r="AV171" s="14" t="s">
        <v>141</v>
      </c>
      <c r="AW171" s="14" t="s">
        <v>32</v>
      </c>
      <c r="AX171" s="14" t="s">
        <v>83</v>
      </c>
      <c r="AY171" s="175" t="s">
        <v>134</v>
      </c>
    </row>
    <row r="172" spans="2:65" s="1" customFormat="1" ht="24" customHeight="1" x14ac:dyDescent="0.2">
      <c r="B172" s="151"/>
      <c r="C172" s="232" t="s">
        <v>184</v>
      </c>
      <c r="D172" s="232" t="s">
        <v>136</v>
      </c>
      <c r="E172" s="233" t="s">
        <v>185</v>
      </c>
      <c r="F172" s="234" t="s">
        <v>186</v>
      </c>
      <c r="G172" s="235" t="s">
        <v>172</v>
      </c>
      <c r="H172" s="236">
        <v>10.56</v>
      </c>
      <c r="I172" s="153"/>
      <c r="J172" s="154">
        <f>ROUND(I172*H172,2)</f>
        <v>0</v>
      </c>
      <c r="K172" s="152" t="s">
        <v>140</v>
      </c>
      <c r="L172" s="31"/>
      <c r="M172" s="155" t="s">
        <v>1</v>
      </c>
      <c r="N172" s="156" t="s">
        <v>40</v>
      </c>
      <c r="O172" s="54"/>
      <c r="P172" s="157">
        <f>O172*H172</f>
        <v>0</v>
      </c>
      <c r="Q172" s="157">
        <v>0</v>
      </c>
      <c r="R172" s="157">
        <f>Q172*H172</f>
        <v>0</v>
      </c>
      <c r="S172" s="157">
        <v>0</v>
      </c>
      <c r="T172" s="158">
        <f>S172*H172</f>
        <v>0</v>
      </c>
      <c r="AR172" s="159" t="s">
        <v>141</v>
      </c>
      <c r="AT172" s="159" t="s">
        <v>136</v>
      </c>
      <c r="AU172" s="159" t="s">
        <v>85</v>
      </c>
      <c r="AY172" s="16" t="s">
        <v>134</v>
      </c>
      <c r="BE172" s="160">
        <f>IF(N172="základní",J172,0)</f>
        <v>0</v>
      </c>
      <c r="BF172" s="160">
        <f>IF(N172="snížená",J172,0)</f>
        <v>0</v>
      </c>
      <c r="BG172" s="160">
        <f>IF(N172="zákl. přenesená",J172,0)</f>
        <v>0</v>
      </c>
      <c r="BH172" s="160">
        <f>IF(N172="sníž. přenesená",J172,0)</f>
        <v>0</v>
      </c>
      <c r="BI172" s="160">
        <f>IF(N172="nulová",J172,0)</f>
        <v>0</v>
      </c>
      <c r="BJ172" s="16" t="s">
        <v>83</v>
      </c>
      <c r="BK172" s="160">
        <f>ROUND(I172*H172,2)</f>
        <v>0</v>
      </c>
      <c r="BL172" s="16" t="s">
        <v>141</v>
      </c>
      <c r="BM172" s="159" t="s">
        <v>187</v>
      </c>
    </row>
    <row r="173" spans="2:65" s="1" customFormat="1" ht="29.25" x14ac:dyDescent="0.2">
      <c r="B173" s="31"/>
      <c r="C173" s="237"/>
      <c r="D173" s="238" t="s">
        <v>143</v>
      </c>
      <c r="E173" s="237"/>
      <c r="F173" s="239" t="s">
        <v>188</v>
      </c>
      <c r="G173" s="237"/>
      <c r="H173" s="237"/>
      <c r="I173" s="90"/>
      <c r="L173" s="31"/>
      <c r="M173" s="161"/>
      <c r="N173" s="54"/>
      <c r="O173" s="54"/>
      <c r="P173" s="54"/>
      <c r="Q173" s="54"/>
      <c r="R173" s="54"/>
      <c r="S173" s="54"/>
      <c r="T173" s="55"/>
      <c r="AT173" s="16" t="s">
        <v>143</v>
      </c>
      <c r="AU173" s="16" t="s">
        <v>85</v>
      </c>
    </row>
    <row r="174" spans="2:65" s="12" customFormat="1" x14ac:dyDescent="0.2">
      <c r="B174" s="162"/>
      <c r="C174" s="241"/>
      <c r="D174" s="238" t="s">
        <v>147</v>
      </c>
      <c r="E174" s="242" t="s">
        <v>1</v>
      </c>
      <c r="F174" s="243" t="s">
        <v>148</v>
      </c>
      <c r="G174" s="241"/>
      <c r="H174" s="242" t="s">
        <v>1</v>
      </c>
      <c r="I174" s="164"/>
      <c r="L174" s="162"/>
      <c r="M174" s="165"/>
      <c r="N174" s="166"/>
      <c r="O174" s="166"/>
      <c r="P174" s="166"/>
      <c r="Q174" s="166"/>
      <c r="R174" s="166"/>
      <c r="S174" s="166"/>
      <c r="T174" s="167"/>
      <c r="AT174" s="163" t="s">
        <v>147</v>
      </c>
      <c r="AU174" s="163" t="s">
        <v>85</v>
      </c>
      <c r="AV174" s="12" t="s">
        <v>83</v>
      </c>
      <c r="AW174" s="12" t="s">
        <v>32</v>
      </c>
      <c r="AX174" s="12" t="s">
        <v>75</v>
      </c>
      <c r="AY174" s="163" t="s">
        <v>134</v>
      </c>
    </row>
    <row r="175" spans="2:65" s="12" customFormat="1" x14ac:dyDescent="0.2">
      <c r="B175" s="162"/>
      <c r="C175" s="241"/>
      <c r="D175" s="238" t="s">
        <v>147</v>
      </c>
      <c r="E175" s="242" t="s">
        <v>1</v>
      </c>
      <c r="F175" s="243" t="s">
        <v>189</v>
      </c>
      <c r="G175" s="241"/>
      <c r="H175" s="242" t="s">
        <v>1</v>
      </c>
      <c r="I175" s="164"/>
      <c r="L175" s="162"/>
      <c r="M175" s="165"/>
      <c r="N175" s="166"/>
      <c r="O175" s="166"/>
      <c r="P175" s="166"/>
      <c r="Q175" s="166"/>
      <c r="R175" s="166"/>
      <c r="S175" s="166"/>
      <c r="T175" s="167"/>
      <c r="AT175" s="163" t="s">
        <v>147</v>
      </c>
      <c r="AU175" s="163" t="s">
        <v>85</v>
      </c>
      <c r="AV175" s="12" t="s">
        <v>83</v>
      </c>
      <c r="AW175" s="12" t="s">
        <v>32</v>
      </c>
      <c r="AX175" s="12" t="s">
        <v>75</v>
      </c>
      <c r="AY175" s="163" t="s">
        <v>134</v>
      </c>
    </row>
    <row r="176" spans="2:65" s="12" customFormat="1" x14ac:dyDescent="0.2">
      <c r="B176" s="162"/>
      <c r="C176" s="241"/>
      <c r="D176" s="238" t="s">
        <v>147</v>
      </c>
      <c r="E176" s="242" t="s">
        <v>1</v>
      </c>
      <c r="F176" s="243" t="s">
        <v>190</v>
      </c>
      <c r="G176" s="241"/>
      <c r="H176" s="242" t="s">
        <v>1</v>
      </c>
      <c r="I176" s="164"/>
      <c r="L176" s="162"/>
      <c r="M176" s="165"/>
      <c r="N176" s="166"/>
      <c r="O176" s="166"/>
      <c r="P176" s="166"/>
      <c r="Q176" s="166"/>
      <c r="R176" s="166"/>
      <c r="S176" s="166"/>
      <c r="T176" s="167"/>
      <c r="AT176" s="163" t="s">
        <v>147</v>
      </c>
      <c r="AU176" s="163" t="s">
        <v>85</v>
      </c>
      <c r="AV176" s="12" t="s">
        <v>83</v>
      </c>
      <c r="AW176" s="12" t="s">
        <v>32</v>
      </c>
      <c r="AX176" s="12" t="s">
        <v>75</v>
      </c>
      <c r="AY176" s="163" t="s">
        <v>134</v>
      </c>
    </row>
    <row r="177" spans="2:65" s="12" customFormat="1" x14ac:dyDescent="0.2">
      <c r="B177" s="162"/>
      <c r="C177" s="241"/>
      <c r="D177" s="238" t="s">
        <v>147</v>
      </c>
      <c r="E177" s="242" t="s">
        <v>1</v>
      </c>
      <c r="F177" s="243" t="s">
        <v>191</v>
      </c>
      <c r="G177" s="241"/>
      <c r="H177" s="242" t="s">
        <v>1</v>
      </c>
      <c r="I177" s="164"/>
      <c r="L177" s="162"/>
      <c r="M177" s="165"/>
      <c r="N177" s="166"/>
      <c r="O177" s="166"/>
      <c r="P177" s="166"/>
      <c r="Q177" s="166"/>
      <c r="R177" s="166"/>
      <c r="S177" s="166"/>
      <c r="T177" s="167"/>
      <c r="AT177" s="163" t="s">
        <v>147</v>
      </c>
      <c r="AU177" s="163" t="s">
        <v>85</v>
      </c>
      <c r="AV177" s="12" t="s">
        <v>83</v>
      </c>
      <c r="AW177" s="12" t="s">
        <v>32</v>
      </c>
      <c r="AX177" s="12" t="s">
        <v>75</v>
      </c>
      <c r="AY177" s="163" t="s">
        <v>134</v>
      </c>
    </row>
    <row r="178" spans="2:65" s="13" customFormat="1" ht="22.5" x14ac:dyDescent="0.2">
      <c r="B178" s="168"/>
      <c r="C178" s="244"/>
      <c r="D178" s="238" t="s">
        <v>147</v>
      </c>
      <c r="E178" s="245" t="s">
        <v>1</v>
      </c>
      <c r="F178" s="246" t="s">
        <v>192</v>
      </c>
      <c r="G178" s="244"/>
      <c r="H178" s="247">
        <v>10.56</v>
      </c>
      <c r="I178" s="170"/>
      <c r="L178" s="168"/>
      <c r="M178" s="171"/>
      <c r="N178" s="172"/>
      <c r="O178" s="172"/>
      <c r="P178" s="172"/>
      <c r="Q178" s="172"/>
      <c r="R178" s="172"/>
      <c r="S178" s="172"/>
      <c r="T178" s="173"/>
      <c r="AT178" s="169" t="s">
        <v>147</v>
      </c>
      <c r="AU178" s="169" t="s">
        <v>85</v>
      </c>
      <c r="AV178" s="13" t="s">
        <v>85</v>
      </c>
      <c r="AW178" s="13" t="s">
        <v>32</v>
      </c>
      <c r="AX178" s="13" t="s">
        <v>75</v>
      </c>
      <c r="AY178" s="169" t="s">
        <v>134</v>
      </c>
    </row>
    <row r="179" spans="2:65" s="14" customFormat="1" x14ac:dyDescent="0.2">
      <c r="B179" s="174"/>
      <c r="C179" s="248"/>
      <c r="D179" s="238" t="s">
        <v>147</v>
      </c>
      <c r="E179" s="249" t="s">
        <v>1</v>
      </c>
      <c r="F179" s="250" t="s">
        <v>152</v>
      </c>
      <c r="G179" s="248"/>
      <c r="H179" s="251">
        <v>10.56</v>
      </c>
      <c r="I179" s="176"/>
      <c r="L179" s="174"/>
      <c r="M179" s="177"/>
      <c r="N179" s="178"/>
      <c r="O179" s="178"/>
      <c r="P179" s="178"/>
      <c r="Q179" s="178"/>
      <c r="R179" s="178"/>
      <c r="S179" s="178"/>
      <c r="T179" s="179"/>
      <c r="AT179" s="175" t="s">
        <v>147</v>
      </c>
      <c r="AU179" s="175" t="s">
        <v>85</v>
      </c>
      <c r="AV179" s="14" t="s">
        <v>141</v>
      </c>
      <c r="AW179" s="14" t="s">
        <v>32</v>
      </c>
      <c r="AX179" s="14" t="s">
        <v>83</v>
      </c>
      <c r="AY179" s="175" t="s">
        <v>134</v>
      </c>
    </row>
    <row r="180" spans="2:65" s="1" customFormat="1" ht="24" customHeight="1" x14ac:dyDescent="0.2">
      <c r="B180" s="151"/>
      <c r="C180" s="232" t="s">
        <v>193</v>
      </c>
      <c r="D180" s="232" t="s">
        <v>136</v>
      </c>
      <c r="E180" s="233" t="s">
        <v>194</v>
      </c>
      <c r="F180" s="234" t="s">
        <v>195</v>
      </c>
      <c r="G180" s="235" t="s">
        <v>172</v>
      </c>
      <c r="H180" s="236">
        <v>6.9870000000000001</v>
      </c>
      <c r="I180" s="153"/>
      <c r="J180" s="154">
        <f>ROUND(I180*H180,2)</f>
        <v>0</v>
      </c>
      <c r="K180" s="152" t="s">
        <v>140</v>
      </c>
      <c r="L180" s="31"/>
      <c r="M180" s="155" t="s">
        <v>1</v>
      </c>
      <c r="N180" s="156" t="s">
        <v>40</v>
      </c>
      <c r="O180" s="54"/>
      <c r="P180" s="157">
        <f>O180*H180</f>
        <v>0</v>
      </c>
      <c r="Q180" s="157">
        <v>0</v>
      </c>
      <c r="R180" s="157">
        <f>Q180*H180</f>
        <v>0</v>
      </c>
      <c r="S180" s="157">
        <v>0</v>
      </c>
      <c r="T180" s="158">
        <f>S180*H180</f>
        <v>0</v>
      </c>
      <c r="AR180" s="159" t="s">
        <v>141</v>
      </c>
      <c r="AT180" s="159" t="s">
        <v>136</v>
      </c>
      <c r="AU180" s="159" t="s">
        <v>85</v>
      </c>
      <c r="AY180" s="16" t="s">
        <v>134</v>
      </c>
      <c r="BE180" s="160">
        <f>IF(N180="základní",J180,0)</f>
        <v>0</v>
      </c>
      <c r="BF180" s="160">
        <f>IF(N180="snížená",J180,0)</f>
        <v>0</v>
      </c>
      <c r="BG180" s="160">
        <f>IF(N180="zákl. přenesená",J180,0)</f>
        <v>0</v>
      </c>
      <c r="BH180" s="160">
        <f>IF(N180="sníž. přenesená",J180,0)</f>
        <v>0</v>
      </c>
      <c r="BI180" s="160">
        <f>IF(N180="nulová",J180,0)</f>
        <v>0</v>
      </c>
      <c r="BJ180" s="16" t="s">
        <v>83</v>
      </c>
      <c r="BK180" s="160">
        <f>ROUND(I180*H180,2)</f>
        <v>0</v>
      </c>
      <c r="BL180" s="16" t="s">
        <v>141</v>
      </c>
      <c r="BM180" s="159" t="s">
        <v>196</v>
      </c>
    </row>
    <row r="181" spans="2:65" s="1" customFormat="1" ht="29.25" x14ac:dyDescent="0.2">
      <c r="B181" s="31"/>
      <c r="C181" s="237"/>
      <c r="D181" s="238" t="s">
        <v>143</v>
      </c>
      <c r="E181" s="237"/>
      <c r="F181" s="239" t="s">
        <v>197</v>
      </c>
      <c r="G181" s="237"/>
      <c r="H181" s="237"/>
      <c r="I181" s="90"/>
      <c r="L181" s="31"/>
      <c r="M181" s="161"/>
      <c r="N181" s="54"/>
      <c r="O181" s="54"/>
      <c r="P181" s="54"/>
      <c r="Q181" s="54"/>
      <c r="R181" s="54"/>
      <c r="S181" s="54"/>
      <c r="T181" s="55"/>
      <c r="AT181" s="16" t="s">
        <v>143</v>
      </c>
      <c r="AU181" s="16" t="s">
        <v>85</v>
      </c>
    </row>
    <row r="182" spans="2:65" s="1" customFormat="1" ht="97.5" x14ac:dyDescent="0.2">
      <c r="B182" s="31"/>
      <c r="C182" s="237"/>
      <c r="D182" s="238" t="s">
        <v>145</v>
      </c>
      <c r="E182" s="237"/>
      <c r="F182" s="240" t="s">
        <v>198</v>
      </c>
      <c r="G182" s="237"/>
      <c r="H182" s="237"/>
      <c r="I182" s="90"/>
      <c r="L182" s="31"/>
      <c r="M182" s="161"/>
      <c r="N182" s="54"/>
      <c r="O182" s="54"/>
      <c r="P182" s="54"/>
      <c r="Q182" s="54"/>
      <c r="R182" s="54"/>
      <c r="S182" s="54"/>
      <c r="T182" s="55"/>
      <c r="AT182" s="16" t="s">
        <v>145</v>
      </c>
      <c r="AU182" s="16" t="s">
        <v>85</v>
      </c>
    </row>
    <row r="183" spans="2:65" s="12" customFormat="1" x14ac:dyDescent="0.2">
      <c r="B183" s="162"/>
      <c r="C183" s="241"/>
      <c r="D183" s="238" t="s">
        <v>147</v>
      </c>
      <c r="E183" s="242" t="s">
        <v>1</v>
      </c>
      <c r="F183" s="243" t="s">
        <v>148</v>
      </c>
      <c r="G183" s="241"/>
      <c r="H183" s="242" t="s">
        <v>1</v>
      </c>
      <c r="I183" s="164"/>
      <c r="L183" s="162"/>
      <c r="M183" s="165"/>
      <c r="N183" s="166"/>
      <c r="O183" s="166"/>
      <c r="P183" s="166"/>
      <c r="Q183" s="166"/>
      <c r="R183" s="166"/>
      <c r="S183" s="166"/>
      <c r="T183" s="167"/>
      <c r="AT183" s="163" t="s">
        <v>147</v>
      </c>
      <c r="AU183" s="163" t="s">
        <v>85</v>
      </c>
      <c r="AV183" s="12" t="s">
        <v>83</v>
      </c>
      <c r="AW183" s="12" t="s">
        <v>32</v>
      </c>
      <c r="AX183" s="12" t="s">
        <v>75</v>
      </c>
      <c r="AY183" s="163" t="s">
        <v>134</v>
      </c>
    </row>
    <row r="184" spans="2:65" s="12" customFormat="1" x14ac:dyDescent="0.2">
      <c r="B184" s="162"/>
      <c r="C184" s="241"/>
      <c r="D184" s="238" t="s">
        <v>147</v>
      </c>
      <c r="E184" s="242" t="s">
        <v>1</v>
      </c>
      <c r="F184" s="243" t="s">
        <v>199</v>
      </c>
      <c r="G184" s="241"/>
      <c r="H184" s="242" t="s">
        <v>1</v>
      </c>
      <c r="I184" s="164"/>
      <c r="L184" s="162"/>
      <c r="M184" s="165"/>
      <c r="N184" s="166"/>
      <c r="O184" s="166"/>
      <c r="P184" s="166"/>
      <c r="Q184" s="166"/>
      <c r="R184" s="166"/>
      <c r="S184" s="166"/>
      <c r="T184" s="167"/>
      <c r="AT184" s="163" t="s">
        <v>147</v>
      </c>
      <c r="AU184" s="163" t="s">
        <v>85</v>
      </c>
      <c r="AV184" s="12" t="s">
        <v>83</v>
      </c>
      <c r="AW184" s="12" t="s">
        <v>32</v>
      </c>
      <c r="AX184" s="12" t="s">
        <v>75</v>
      </c>
      <c r="AY184" s="163" t="s">
        <v>134</v>
      </c>
    </row>
    <row r="185" spans="2:65" s="12" customFormat="1" x14ac:dyDescent="0.2">
      <c r="B185" s="162"/>
      <c r="C185" s="241"/>
      <c r="D185" s="238" t="s">
        <v>147</v>
      </c>
      <c r="E185" s="242" t="s">
        <v>1</v>
      </c>
      <c r="F185" s="243" t="s">
        <v>200</v>
      </c>
      <c r="G185" s="241"/>
      <c r="H185" s="242" t="s">
        <v>1</v>
      </c>
      <c r="I185" s="164"/>
      <c r="L185" s="162"/>
      <c r="M185" s="165"/>
      <c r="N185" s="166"/>
      <c r="O185" s="166"/>
      <c r="P185" s="166"/>
      <c r="Q185" s="166"/>
      <c r="R185" s="166"/>
      <c r="S185" s="166"/>
      <c r="T185" s="167"/>
      <c r="AT185" s="163" t="s">
        <v>147</v>
      </c>
      <c r="AU185" s="163" t="s">
        <v>85</v>
      </c>
      <c r="AV185" s="12" t="s">
        <v>83</v>
      </c>
      <c r="AW185" s="12" t="s">
        <v>32</v>
      </c>
      <c r="AX185" s="12" t="s">
        <v>75</v>
      </c>
      <c r="AY185" s="163" t="s">
        <v>134</v>
      </c>
    </row>
    <row r="186" spans="2:65" s="13" customFormat="1" x14ac:dyDescent="0.2">
      <c r="B186" s="168"/>
      <c r="C186" s="244"/>
      <c r="D186" s="238" t="s">
        <v>147</v>
      </c>
      <c r="E186" s="245" t="s">
        <v>1</v>
      </c>
      <c r="F186" s="246" t="s">
        <v>201</v>
      </c>
      <c r="G186" s="244"/>
      <c r="H186" s="247">
        <v>4.1740000000000004</v>
      </c>
      <c r="I186" s="170"/>
      <c r="L186" s="168"/>
      <c r="M186" s="171"/>
      <c r="N186" s="172"/>
      <c r="O186" s="172"/>
      <c r="P186" s="172"/>
      <c r="Q186" s="172"/>
      <c r="R186" s="172"/>
      <c r="S186" s="172"/>
      <c r="T186" s="173"/>
      <c r="AT186" s="169" t="s">
        <v>147</v>
      </c>
      <c r="AU186" s="169" t="s">
        <v>85</v>
      </c>
      <c r="AV186" s="13" t="s">
        <v>85</v>
      </c>
      <c r="AW186" s="13" t="s">
        <v>32</v>
      </c>
      <c r="AX186" s="13" t="s">
        <v>75</v>
      </c>
      <c r="AY186" s="169" t="s">
        <v>134</v>
      </c>
    </row>
    <row r="187" spans="2:65" s="12" customFormat="1" x14ac:dyDescent="0.2">
      <c r="B187" s="162"/>
      <c r="C187" s="241"/>
      <c r="D187" s="238" t="s">
        <v>147</v>
      </c>
      <c r="E187" s="242" t="s">
        <v>1</v>
      </c>
      <c r="F187" s="243" t="s">
        <v>202</v>
      </c>
      <c r="G187" s="241"/>
      <c r="H187" s="242" t="s">
        <v>1</v>
      </c>
      <c r="I187" s="164"/>
      <c r="L187" s="162"/>
      <c r="M187" s="165"/>
      <c r="N187" s="166"/>
      <c r="O187" s="166"/>
      <c r="P187" s="166"/>
      <c r="Q187" s="166"/>
      <c r="R187" s="166"/>
      <c r="S187" s="166"/>
      <c r="T187" s="167"/>
      <c r="AT187" s="163" t="s">
        <v>147</v>
      </c>
      <c r="AU187" s="163" t="s">
        <v>85</v>
      </c>
      <c r="AV187" s="12" t="s">
        <v>83</v>
      </c>
      <c r="AW187" s="12" t="s">
        <v>32</v>
      </c>
      <c r="AX187" s="12" t="s">
        <v>75</v>
      </c>
      <c r="AY187" s="163" t="s">
        <v>134</v>
      </c>
    </row>
    <row r="188" spans="2:65" s="12" customFormat="1" x14ac:dyDescent="0.2">
      <c r="B188" s="162"/>
      <c r="C188" s="241"/>
      <c r="D188" s="238" t="s">
        <v>147</v>
      </c>
      <c r="E188" s="242" t="s">
        <v>1</v>
      </c>
      <c r="F188" s="243" t="s">
        <v>203</v>
      </c>
      <c r="G188" s="241"/>
      <c r="H188" s="242" t="s">
        <v>1</v>
      </c>
      <c r="I188" s="164"/>
      <c r="L188" s="162"/>
      <c r="M188" s="165"/>
      <c r="N188" s="166"/>
      <c r="O188" s="166"/>
      <c r="P188" s="166"/>
      <c r="Q188" s="166"/>
      <c r="R188" s="166"/>
      <c r="S188" s="166"/>
      <c r="T188" s="167"/>
      <c r="AT188" s="163" t="s">
        <v>147</v>
      </c>
      <c r="AU188" s="163" t="s">
        <v>85</v>
      </c>
      <c r="AV188" s="12" t="s">
        <v>83</v>
      </c>
      <c r="AW188" s="12" t="s">
        <v>32</v>
      </c>
      <c r="AX188" s="12" t="s">
        <v>75</v>
      </c>
      <c r="AY188" s="163" t="s">
        <v>134</v>
      </c>
    </row>
    <row r="189" spans="2:65" s="12" customFormat="1" x14ac:dyDescent="0.2">
      <c r="B189" s="162"/>
      <c r="C189" s="241"/>
      <c r="D189" s="238" t="s">
        <v>147</v>
      </c>
      <c r="E189" s="242" t="s">
        <v>1</v>
      </c>
      <c r="F189" s="243" t="s">
        <v>204</v>
      </c>
      <c r="G189" s="241"/>
      <c r="H189" s="242" t="s">
        <v>1</v>
      </c>
      <c r="I189" s="164"/>
      <c r="L189" s="162"/>
      <c r="M189" s="165"/>
      <c r="N189" s="166"/>
      <c r="O189" s="166"/>
      <c r="P189" s="166"/>
      <c r="Q189" s="166"/>
      <c r="R189" s="166"/>
      <c r="S189" s="166"/>
      <c r="T189" s="167"/>
      <c r="AT189" s="163" t="s">
        <v>147</v>
      </c>
      <c r="AU189" s="163" t="s">
        <v>85</v>
      </c>
      <c r="AV189" s="12" t="s">
        <v>83</v>
      </c>
      <c r="AW189" s="12" t="s">
        <v>32</v>
      </c>
      <c r="AX189" s="12" t="s">
        <v>75</v>
      </c>
      <c r="AY189" s="163" t="s">
        <v>134</v>
      </c>
    </row>
    <row r="190" spans="2:65" s="12" customFormat="1" x14ac:dyDescent="0.2">
      <c r="B190" s="162"/>
      <c r="C190" s="241"/>
      <c r="D190" s="238" t="s">
        <v>147</v>
      </c>
      <c r="E190" s="242" t="s">
        <v>1</v>
      </c>
      <c r="F190" s="243" t="s">
        <v>205</v>
      </c>
      <c r="G190" s="241"/>
      <c r="H190" s="242" t="s">
        <v>1</v>
      </c>
      <c r="I190" s="164"/>
      <c r="L190" s="162"/>
      <c r="M190" s="165"/>
      <c r="N190" s="166"/>
      <c r="O190" s="166"/>
      <c r="P190" s="166"/>
      <c r="Q190" s="166"/>
      <c r="R190" s="166"/>
      <c r="S190" s="166"/>
      <c r="T190" s="167"/>
      <c r="AT190" s="163" t="s">
        <v>147</v>
      </c>
      <c r="AU190" s="163" t="s">
        <v>85</v>
      </c>
      <c r="AV190" s="12" t="s">
        <v>83</v>
      </c>
      <c r="AW190" s="12" t="s">
        <v>32</v>
      </c>
      <c r="AX190" s="12" t="s">
        <v>75</v>
      </c>
      <c r="AY190" s="163" t="s">
        <v>134</v>
      </c>
    </row>
    <row r="191" spans="2:65" s="13" customFormat="1" x14ac:dyDescent="0.2">
      <c r="B191" s="168"/>
      <c r="C191" s="244"/>
      <c r="D191" s="238" t="s">
        <v>147</v>
      </c>
      <c r="E191" s="245" t="s">
        <v>1</v>
      </c>
      <c r="F191" s="246" t="s">
        <v>206</v>
      </c>
      <c r="G191" s="244"/>
      <c r="H191" s="247">
        <v>2.8130000000000002</v>
      </c>
      <c r="I191" s="170"/>
      <c r="L191" s="168"/>
      <c r="M191" s="171"/>
      <c r="N191" s="172"/>
      <c r="O191" s="172"/>
      <c r="P191" s="172"/>
      <c r="Q191" s="172"/>
      <c r="R191" s="172"/>
      <c r="S191" s="172"/>
      <c r="T191" s="173"/>
      <c r="AT191" s="169" t="s">
        <v>147</v>
      </c>
      <c r="AU191" s="169" t="s">
        <v>85</v>
      </c>
      <c r="AV191" s="13" t="s">
        <v>85</v>
      </c>
      <c r="AW191" s="13" t="s">
        <v>32</v>
      </c>
      <c r="AX191" s="13" t="s">
        <v>75</v>
      </c>
      <c r="AY191" s="169" t="s">
        <v>134</v>
      </c>
    </row>
    <row r="192" spans="2:65" s="14" customFormat="1" x14ac:dyDescent="0.2">
      <c r="B192" s="174"/>
      <c r="C192" s="248"/>
      <c r="D192" s="238" t="s">
        <v>147</v>
      </c>
      <c r="E192" s="249" t="s">
        <v>1</v>
      </c>
      <c r="F192" s="250" t="s">
        <v>152</v>
      </c>
      <c r="G192" s="248"/>
      <c r="H192" s="251">
        <v>6.9870000000000001</v>
      </c>
      <c r="I192" s="176"/>
      <c r="L192" s="174"/>
      <c r="M192" s="177"/>
      <c r="N192" s="178"/>
      <c r="O192" s="178"/>
      <c r="P192" s="178"/>
      <c r="Q192" s="178"/>
      <c r="R192" s="178"/>
      <c r="S192" s="178"/>
      <c r="T192" s="179"/>
      <c r="AT192" s="175" t="s">
        <v>147</v>
      </c>
      <c r="AU192" s="175" t="s">
        <v>85</v>
      </c>
      <c r="AV192" s="14" t="s">
        <v>141</v>
      </c>
      <c r="AW192" s="14" t="s">
        <v>32</v>
      </c>
      <c r="AX192" s="14" t="s">
        <v>83</v>
      </c>
      <c r="AY192" s="175" t="s">
        <v>134</v>
      </c>
    </row>
    <row r="193" spans="2:65" s="1" customFormat="1" ht="16.5" customHeight="1" x14ac:dyDescent="0.2">
      <c r="B193" s="151"/>
      <c r="C193" s="232" t="s">
        <v>207</v>
      </c>
      <c r="D193" s="232" t="s">
        <v>136</v>
      </c>
      <c r="E193" s="233" t="s">
        <v>208</v>
      </c>
      <c r="F193" s="234" t="s">
        <v>209</v>
      </c>
      <c r="G193" s="235" t="s">
        <v>172</v>
      </c>
      <c r="H193" s="236">
        <v>2.0960000000000001</v>
      </c>
      <c r="I193" s="153"/>
      <c r="J193" s="154">
        <f>ROUND(I193*H193,2)</f>
        <v>0</v>
      </c>
      <c r="K193" s="152" t="s">
        <v>140</v>
      </c>
      <c r="L193" s="31"/>
      <c r="M193" s="155" t="s">
        <v>1</v>
      </c>
      <c r="N193" s="156" t="s">
        <v>40</v>
      </c>
      <c r="O193" s="54"/>
      <c r="P193" s="157">
        <f>O193*H193</f>
        <v>0</v>
      </c>
      <c r="Q193" s="157">
        <v>0</v>
      </c>
      <c r="R193" s="157">
        <f>Q193*H193</f>
        <v>0</v>
      </c>
      <c r="S193" s="157">
        <v>0</v>
      </c>
      <c r="T193" s="158">
        <f>S193*H193</f>
        <v>0</v>
      </c>
      <c r="AR193" s="159" t="s">
        <v>141</v>
      </c>
      <c r="AT193" s="159" t="s">
        <v>136</v>
      </c>
      <c r="AU193" s="159" t="s">
        <v>85</v>
      </c>
      <c r="AY193" s="16" t="s">
        <v>134</v>
      </c>
      <c r="BE193" s="160">
        <f>IF(N193="základní",J193,0)</f>
        <v>0</v>
      </c>
      <c r="BF193" s="160">
        <f>IF(N193="snížená",J193,0)</f>
        <v>0</v>
      </c>
      <c r="BG193" s="160">
        <f>IF(N193="zákl. přenesená",J193,0)</f>
        <v>0</v>
      </c>
      <c r="BH193" s="160">
        <f>IF(N193="sníž. přenesená",J193,0)</f>
        <v>0</v>
      </c>
      <c r="BI193" s="160">
        <f>IF(N193="nulová",J193,0)</f>
        <v>0</v>
      </c>
      <c r="BJ193" s="16" t="s">
        <v>83</v>
      </c>
      <c r="BK193" s="160">
        <f>ROUND(I193*H193,2)</f>
        <v>0</v>
      </c>
      <c r="BL193" s="16" t="s">
        <v>141</v>
      </c>
      <c r="BM193" s="159" t="s">
        <v>210</v>
      </c>
    </row>
    <row r="194" spans="2:65" s="1" customFormat="1" ht="29.25" x14ac:dyDescent="0.2">
      <c r="B194" s="31"/>
      <c r="C194" s="237"/>
      <c r="D194" s="238" t="s">
        <v>143</v>
      </c>
      <c r="E194" s="237"/>
      <c r="F194" s="239" t="s">
        <v>211</v>
      </c>
      <c r="G194" s="237"/>
      <c r="H194" s="237"/>
      <c r="I194" s="90"/>
      <c r="L194" s="31"/>
      <c r="M194" s="161"/>
      <c r="N194" s="54"/>
      <c r="O194" s="54"/>
      <c r="P194" s="54"/>
      <c r="Q194" s="54"/>
      <c r="R194" s="54"/>
      <c r="S194" s="54"/>
      <c r="T194" s="55"/>
      <c r="AT194" s="16" t="s">
        <v>143</v>
      </c>
      <c r="AU194" s="16" t="s">
        <v>85</v>
      </c>
    </row>
    <row r="195" spans="2:65" s="1" customFormat="1" ht="97.5" x14ac:dyDescent="0.2">
      <c r="B195" s="31"/>
      <c r="C195" s="237"/>
      <c r="D195" s="238" t="s">
        <v>145</v>
      </c>
      <c r="E195" s="237"/>
      <c r="F195" s="240" t="s">
        <v>198</v>
      </c>
      <c r="G195" s="237"/>
      <c r="H195" s="237"/>
      <c r="I195" s="90"/>
      <c r="L195" s="31"/>
      <c r="M195" s="161"/>
      <c r="N195" s="54"/>
      <c r="O195" s="54"/>
      <c r="P195" s="54"/>
      <c r="Q195" s="54"/>
      <c r="R195" s="54"/>
      <c r="S195" s="54"/>
      <c r="T195" s="55"/>
      <c r="AT195" s="16" t="s">
        <v>145</v>
      </c>
      <c r="AU195" s="16" t="s">
        <v>85</v>
      </c>
    </row>
    <row r="196" spans="2:65" s="12" customFormat="1" x14ac:dyDescent="0.2">
      <c r="B196" s="162"/>
      <c r="C196" s="241"/>
      <c r="D196" s="238" t="s">
        <v>147</v>
      </c>
      <c r="E196" s="242" t="s">
        <v>1</v>
      </c>
      <c r="F196" s="243" t="s">
        <v>148</v>
      </c>
      <c r="G196" s="241"/>
      <c r="H196" s="242" t="s">
        <v>1</v>
      </c>
      <c r="I196" s="164"/>
      <c r="L196" s="162"/>
      <c r="M196" s="165"/>
      <c r="N196" s="166"/>
      <c r="O196" s="166"/>
      <c r="P196" s="166"/>
      <c r="Q196" s="166"/>
      <c r="R196" s="166"/>
      <c r="S196" s="166"/>
      <c r="T196" s="167"/>
      <c r="AT196" s="163" t="s">
        <v>147</v>
      </c>
      <c r="AU196" s="163" t="s">
        <v>85</v>
      </c>
      <c r="AV196" s="12" t="s">
        <v>83</v>
      </c>
      <c r="AW196" s="12" t="s">
        <v>32</v>
      </c>
      <c r="AX196" s="12" t="s">
        <v>75</v>
      </c>
      <c r="AY196" s="163" t="s">
        <v>134</v>
      </c>
    </row>
    <row r="197" spans="2:65" s="12" customFormat="1" x14ac:dyDescent="0.2">
      <c r="B197" s="162"/>
      <c r="C197" s="241"/>
      <c r="D197" s="238" t="s">
        <v>147</v>
      </c>
      <c r="E197" s="242" t="s">
        <v>1</v>
      </c>
      <c r="F197" s="243" t="s">
        <v>212</v>
      </c>
      <c r="G197" s="241"/>
      <c r="H197" s="242" t="s">
        <v>1</v>
      </c>
      <c r="I197" s="164"/>
      <c r="L197" s="162"/>
      <c r="M197" s="165"/>
      <c r="N197" s="166"/>
      <c r="O197" s="166"/>
      <c r="P197" s="166"/>
      <c r="Q197" s="166"/>
      <c r="R197" s="166"/>
      <c r="S197" s="166"/>
      <c r="T197" s="167"/>
      <c r="AT197" s="163" t="s">
        <v>147</v>
      </c>
      <c r="AU197" s="163" t="s">
        <v>85</v>
      </c>
      <c r="AV197" s="12" t="s">
        <v>83</v>
      </c>
      <c r="AW197" s="12" t="s">
        <v>32</v>
      </c>
      <c r="AX197" s="12" t="s">
        <v>75</v>
      </c>
      <c r="AY197" s="163" t="s">
        <v>134</v>
      </c>
    </row>
    <row r="198" spans="2:65" s="12" customFormat="1" x14ac:dyDescent="0.2">
      <c r="B198" s="162"/>
      <c r="C198" s="241"/>
      <c r="D198" s="238" t="s">
        <v>147</v>
      </c>
      <c r="E198" s="242" t="s">
        <v>1</v>
      </c>
      <c r="F198" s="243" t="s">
        <v>200</v>
      </c>
      <c r="G198" s="241"/>
      <c r="H198" s="242" t="s">
        <v>1</v>
      </c>
      <c r="I198" s="164"/>
      <c r="L198" s="162"/>
      <c r="M198" s="165"/>
      <c r="N198" s="166"/>
      <c r="O198" s="166"/>
      <c r="P198" s="166"/>
      <c r="Q198" s="166"/>
      <c r="R198" s="166"/>
      <c r="S198" s="166"/>
      <c r="T198" s="167"/>
      <c r="AT198" s="163" t="s">
        <v>147</v>
      </c>
      <c r="AU198" s="163" t="s">
        <v>85</v>
      </c>
      <c r="AV198" s="12" t="s">
        <v>83</v>
      </c>
      <c r="AW198" s="12" t="s">
        <v>32</v>
      </c>
      <c r="AX198" s="12" t="s">
        <v>75</v>
      </c>
      <c r="AY198" s="163" t="s">
        <v>134</v>
      </c>
    </row>
    <row r="199" spans="2:65" s="13" customFormat="1" x14ac:dyDescent="0.2">
      <c r="B199" s="168"/>
      <c r="C199" s="244"/>
      <c r="D199" s="238" t="s">
        <v>147</v>
      </c>
      <c r="E199" s="245" t="s">
        <v>1</v>
      </c>
      <c r="F199" s="246" t="s">
        <v>201</v>
      </c>
      <c r="G199" s="244"/>
      <c r="H199" s="247">
        <v>4.1740000000000004</v>
      </c>
      <c r="I199" s="170"/>
      <c r="L199" s="168"/>
      <c r="M199" s="171"/>
      <c r="N199" s="172"/>
      <c r="O199" s="172"/>
      <c r="P199" s="172"/>
      <c r="Q199" s="172"/>
      <c r="R199" s="172"/>
      <c r="S199" s="172"/>
      <c r="T199" s="173"/>
      <c r="AT199" s="169" t="s">
        <v>147</v>
      </c>
      <c r="AU199" s="169" t="s">
        <v>85</v>
      </c>
      <c r="AV199" s="13" t="s">
        <v>85</v>
      </c>
      <c r="AW199" s="13" t="s">
        <v>32</v>
      </c>
      <c r="AX199" s="13" t="s">
        <v>75</v>
      </c>
      <c r="AY199" s="169" t="s">
        <v>134</v>
      </c>
    </row>
    <row r="200" spans="2:65" s="12" customFormat="1" x14ac:dyDescent="0.2">
      <c r="B200" s="162"/>
      <c r="C200" s="241"/>
      <c r="D200" s="238" t="s">
        <v>147</v>
      </c>
      <c r="E200" s="242" t="s">
        <v>1</v>
      </c>
      <c r="F200" s="243" t="s">
        <v>202</v>
      </c>
      <c r="G200" s="241"/>
      <c r="H200" s="242" t="s">
        <v>1</v>
      </c>
      <c r="I200" s="164"/>
      <c r="L200" s="162"/>
      <c r="M200" s="165"/>
      <c r="N200" s="166"/>
      <c r="O200" s="166"/>
      <c r="P200" s="166"/>
      <c r="Q200" s="166"/>
      <c r="R200" s="166"/>
      <c r="S200" s="166"/>
      <c r="T200" s="167"/>
      <c r="AT200" s="163" t="s">
        <v>147</v>
      </c>
      <c r="AU200" s="163" t="s">
        <v>85</v>
      </c>
      <c r="AV200" s="12" t="s">
        <v>83</v>
      </c>
      <c r="AW200" s="12" t="s">
        <v>32</v>
      </c>
      <c r="AX200" s="12" t="s">
        <v>75</v>
      </c>
      <c r="AY200" s="163" t="s">
        <v>134</v>
      </c>
    </row>
    <row r="201" spans="2:65" s="12" customFormat="1" x14ac:dyDescent="0.2">
      <c r="B201" s="162"/>
      <c r="C201" s="241"/>
      <c r="D201" s="238" t="s">
        <v>147</v>
      </c>
      <c r="E201" s="242" t="s">
        <v>1</v>
      </c>
      <c r="F201" s="243" t="s">
        <v>203</v>
      </c>
      <c r="G201" s="241"/>
      <c r="H201" s="242" t="s">
        <v>1</v>
      </c>
      <c r="I201" s="164"/>
      <c r="L201" s="162"/>
      <c r="M201" s="165"/>
      <c r="N201" s="166"/>
      <c r="O201" s="166"/>
      <c r="P201" s="166"/>
      <c r="Q201" s="166"/>
      <c r="R201" s="166"/>
      <c r="S201" s="166"/>
      <c r="T201" s="167"/>
      <c r="AT201" s="163" t="s">
        <v>147</v>
      </c>
      <c r="AU201" s="163" t="s">
        <v>85</v>
      </c>
      <c r="AV201" s="12" t="s">
        <v>83</v>
      </c>
      <c r="AW201" s="12" t="s">
        <v>32</v>
      </c>
      <c r="AX201" s="12" t="s">
        <v>75</v>
      </c>
      <c r="AY201" s="163" t="s">
        <v>134</v>
      </c>
    </row>
    <row r="202" spans="2:65" s="12" customFormat="1" x14ac:dyDescent="0.2">
      <c r="B202" s="162"/>
      <c r="C202" s="241"/>
      <c r="D202" s="238" t="s">
        <v>147</v>
      </c>
      <c r="E202" s="242" t="s">
        <v>1</v>
      </c>
      <c r="F202" s="243" t="s">
        <v>204</v>
      </c>
      <c r="G202" s="241"/>
      <c r="H202" s="242" t="s">
        <v>1</v>
      </c>
      <c r="I202" s="164"/>
      <c r="L202" s="162"/>
      <c r="M202" s="165"/>
      <c r="N202" s="166"/>
      <c r="O202" s="166"/>
      <c r="P202" s="166"/>
      <c r="Q202" s="166"/>
      <c r="R202" s="166"/>
      <c r="S202" s="166"/>
      <c r="T202" s="167"/>
      <c r="AT202" s="163" t="s">
        <v>147</v>
      </c>
      <c r="AU202" s="163" t="s">
        <v>85</v>
      </c>
      <c r="AV202" s="12" t="s">
        <v>83</v>
      </c>
      <c r="AW202" s="12" t="s">
        <v>32</v>
      </c>
      <c r="AX202" s="12" t="s">
        <v>75</v>
      </c>
      <c r="AY202" s="163" t="s">
        <v>134</v>
      </c>
    </row>
    <row r="203" spans="2:65" s="12" customFormat="1" x14ac:dyDescent="0.2">
      <c r="B203" s="162"/>
      <c r="C203" s="241"/>
      <c r="D203" s="238" t="s">
        <v>147</v>
      </c>
      <c r="E203" s="242" t="s">
        <v>1</v>
      </c>
      <c r="F203" s="243" t="s">
        <v>205</v>
      </c>
      <c r="G203" s="241"/>
      <c r="H203" s="242" t="s">
        <v>1</v>
      </c>
      <c r="I203" s="164"/>
      <c r="L203" s="162"/>
      <c r="M203" s="165"/>
      <c r="N203" s="166"/>
      <c r="O203" s="166"/>
      <c r="P203" s="166"/>
      <c r="Q203" s="166"/>
      <c r="R203" s="166"/>
      <c r="S203" s="166"/>
      <c r="T203" s="167"/>
      <c r="AT203" s="163" t="s">
        <v>147</v>
      </c>
      <c r="AU203" s="163" t="s">
        <v>85</v>
      </c>
      <c r="AV203" s="12" t="s">
        <v>83</v>
      </c>
      <c r="AW203" s="12" t="s">
        <v>32</v>
      </c>
      <c r="AX203" s="12" t="s">
        <v>75</v>
      </c>
      <c r="AY203" s="163" t="s">
        <v>134</v>
      </c>
    </row>
    <row r="204" spans="2:65" s="13" customFormat="1" x14ac:dyDescent="0.2">
      <c r="B204" s="168"/>
      <c r="C204" s="244"/>
      <c r="D204" s="238" t="s">
        <v>147</v>
      </c>
      <c r="E204" s="245" t="s">
        <v>1</v>
      </c>
      <c r="F204" s="246" t="s">
        <v>206</v>
      </c>
      <c r="G204" s="244"/>
      <c r="H204" s="247">
        <v>2.8130000000000002</v>
      </c>
      <c r="I204" s="170"/>
      <c r="L204" s="168"/>
      <c r="M204" s="171"/>
      <c r="N204" s="172"/>
      <c r="O204" s="172"/>
      <c r="P204" s="172"/>
      <c r="Q204" s="172"/>
      <c r="R204" s="172"/>
      <c r="S204" s="172"/>
      <c r="T204" s="173"/>
      <c r="AT204" s="169" t="s">
        <v>147</v>
      </c>
      <c r="AU204" s="169" t="s">
        <v>85</v>
      </c>
      <c r="AV204" s="13" t="s">
        <v>85</v>
      </c>
      <c r="AW204" s="13" t="s">
        <v>32</v>
      </c>
      <c r="AX204" s="13" t="s">
        <v>75</v>
      </c>
      <c r="AY204" s="169" t="s">
        <v>134</v>
      </c>
    </row>
    <row r="205" spans="2:65" s="14" customFormat="1" x14ac:dyDescent="0.2">
      <c r="B205" s="174"/>
      <c r="C205" s="248"/>
      <c r="D205" s="238" t="s">
        <v>147</v>
      </c>
      <c r="E205" s="249" t="s">
        <v>1</v>
      </c>
      <c r="F205" s="250" t="s">
        <v>152</v>
      </c>
      <c r="G205" s="248"/>
      <c r="H205" s="251">
        <v>6.9870000000000001</v>
      </c>
      <c r="I205" s="176"/>
      <c r="L205" s="174"/>
      <c r="M205" s="177"/>
      <c r="N205" s="178"/>
      <c r="O205" s="178"/>
      <c r="P205" s="178"/>
      <c r="Q205" s="178"/>
      <c r="R205" s="178"/>
      <c r="S205" s="178"/>
      <c r="T205" s="179"/>
      <c r="AT205" s="175" t="s">
        <v>147</v>
      </c>
      <c r="AU205" s="175" t="s">
        <v>85</v>
      </c>
      <c r="AV205" s="14" t="s">
        <v>141</v>
      </c>
      <c r="AW205" s="14" t="s">
        <v>32</v>
      </c>
      <c r="AX205" s="14" t="s">
        <v>83</v>
      </c>
      <c r="AY205" s="175" t="s">
        <v>134</v>
      </c>
    </row>
    <row r="206" spans="2:65" s="13" customFormat="1" x14ac:dyDescent="0.2">
      <c r="B206" s="168"/>
      <c r="C206" s="244"/>
      <c r="D206" s="238" t="s">
        <v>147</v>
      </c>
      <c r="E206" s="244"/>
      <c r="F206" s="246" t="s">
        <v>213</v>
      </c>
      <c r="G206" s="244"/>
      <c r="H206" s="247">
        <v>2.0960000000000001</v>
      </c>
      <c r="I206" s="170"/>
      <c r="L206" s="168"/>
      <c r="M206" s="171"/>
      <c r="N206" s="172"/>
      <c r="O206" s="172"/>
      <c r="P206" s="172"/>
      <c r="Q206" s="172"/>
      <c r="R206" s="172"/>
      <c r="S206" s="172"/>
      <c r="T206" s="173"/>
      <c r="AT206" s="169" t="s">
        <v>147</v>
      </c>
      <c r="AU206" s="169" t="s">
        <v>85</v>
      </c>
      <c r="AV206" s="13" t="s">
        <v>85</v>
      </c>
      <c r="AW206" s="13" t="s">
        <v>3</v>
      </c>
      <c r="AX206" s="13" t="s">
        <v>83</v>
      </c>
      <c r="AY206" s="169" t="s">
        <v>134</v>
      </c>
    </row>
    <row r="207" spans="2:65" s="1" customFormat="1" ht="24" customHeight="1" x14ac:dyDescent="0.2">
      <c r="B207" s="151"/>
      <c r="C207" s="232" t="s">
        <v>214</v>
      </c>
      <c r="D207" s="232" t="s">
        <v>136</v>
      </c>
      <c r="E207" s="233" t="s">
        <v>215</v>
      </c>
      <c r="F207" s="234" t="s">
        <v>216</v>
      </c>
      <c r="G207" s="235" t="s">
        <v>172</v>
      </c>
      <c r="H207" s="236">
        <v>391.36700000000002</v>
      </c>
      <c r="I207" s="153"/>
      <c r="J207" s="154">
        <f>ROUND(I207*H207,2)</f>
        <v>0</v>
      </c>
      <c r="K207" s="152" t="s">
        <v>140</v>
      </c>
      <c r="L207" s="31"/>
      <c r="M207" s="155" t="s">
        <v>1</v>
      </c>
      <c r="N207" s="156" t="s">
        <v>40</v>
      </c>
      <c r="O207" s="54"/>
      <c r="P207" s="157">
        <f>O207*H207</f>
        <v>0</v>
      </c>
      <c r="Q207" s="157">
        <v>0</v>
      </c>
      <c r="R207" s="157">
        <f>Q207*H207</f>
        <v>0</v>
      </c>
      <c r="S207" s="157">
        <v>0</v>
      </c>
      <c r="T207" s="158">
        <f>S207*H207</f>
        <v>0</v>
      </c>
      <c r="AR207" s="159" t="s">
        <v>141</v>
      </c>
      <c r="AT207" s="159" t="s">
        <v>136</v>
      </c>
      <c r="AU207" s="159" t="s">
        <v>85</v>
      </c>
      <c r="AY207" s="16" t="s">
        <v>134</v>
      </c>
      <c r="BE207" s="160">
        <f>IF(N207="základní",J207,0)</f>
        <v>0</v>
      </c>
      <c r="BF207" s="160">
        <f>IF(N207="snížená",J207,0)</f>
        <v>0</v>
      </c>
      <c r="BG207" s="160">
        <f>IF(N207="zákl. přenesená",J207,0)</f>
        <v>0</v>
      </c>
      <c r="BH207" s="160">
        <f>IF(N207="sníž. přenesená",J207,0)</f>
        <v>0</v>
      </c>
      <c r="BI207" s="160">
        <f>IF(N207="nulová",J207,0)</f>
        <v>0</v>
      </c>
      <c r="BJ207" s="16" t="s">
        <v>83</v>
      </c>
      <c r="BK207" s="160">
        <f>ROUND(I207*H207,2)</f>
        <v>0</v>
      </c>
      <c r="BL207" s="16" t="s">
        <v>141</v>
      </c>
      <c r="BM207" s="159" t="s">
        <v>217</v>
      </c>
    </row>
    <row r="208" spans="2:65" s="1" customFormat="1" ht="29.25" x14ac:dyDescent="0.2">
      <c r="B208" s="31"/>
      <c r="C208" s="237"/>
      <c r="D208" s="238" t="s">
        <v>143</v>
      </c>
      <c r="E208" s="237"/>
      <c r="F208" s="239" t="s">
        <v>218</v>
      </c>
      <c r="G208" s="237"/>
      <c r="H208" s="237"/>
      <c r="I208" s="90"/>
      <c r="L208" s="31"/>
      <c r="M208" s="161"/>
      <c r="N208" s="54"/>
      <c r="O208" s="54"/>
      <c r="P208" s="54"/>
      <c r="Q208" s="54"/>
      <c r="R208" s="54"/>
      <c r="S208" s="54"/>
      <c r="T208" s="55"/>
      <c r="AT208" s="16" t="s">
        <v>143</v>
      </c>
      <c r="AU208" s="16" t="s">
        <v>85</v>
      </c>
    </row>
    <row r="209" spans="2:65" s="1" customFormat="1" ht="204.75" x14ac:dyDescent="0.2">
      <c r="B209" s="31"/>
      <c r="C209" s="237"/>
      <c r="D209" s="238" t="s">
        <v>145</v>
      </c>
      <c r="E209" s="237"/>
      <c r="F209" s="240" t="s">
        <v>219</v>
      </c>
      <c r="G209" s="237"/>
      <c r="H209" s="237"/>
      <c r="I209" s="90"/>
      <c r="L209" s="31"/>
      <c r="M209" s="161"/>
      <c r="N209" s="54"/>
      <c r="O209" s="54"/>
      <c r="P209" s="54"/>
      <c r="Q209" s="54"/>
      <c r="R209" s="54"/>
      <c r="S209" s="54"/>
      <c r="T209" s="55"/>
      <c r="AT209" s="16" t="s">
        <v>145</v>
      </c>
      <c r="AU209" s="16" t="s">
        <v>85</v>
      </c>
    </row>
    <row r="210" spans="2:65" s="12" customFormat="1" x14ac:dyDescent="0.2">
      <c r="B210" s="162"/>
      <c r="C210" s="241"/>
      <c r="D210" s="238" t="s">
        <v>147</v>
      </c>
      <c r="E210" s="242" t="s">
        <v>1</v>
      </c>
      <c r="F210" s="243" t="s">
        <v>148</v>
      </c>
      <c r="G210" s="241"/>
      <c r="H210" s="242" t="s">
        <v>1</v>
      </c>
      <c r="I210" s="164"/>
      <c r="L210" s="162"/>
      <c r="M210" s="165"/>
      <c r="N210" s="166"/>
      <c r="O210" s="166"/>
      <c r="P210" s="166"/>
      <c r="Q210" s="166"/>
      <c r="R210" s="166"/>
      <c r="S210" s="166"/>
      <c r="T210" s="167"/>
      <c r="AT210" s="163" t="s">
        <v>147</v>
      </c>
      <c r="AU210" s="163" t="s">
        <v>85</v>
      </c>
      <c r="AV210" s="12" t="s">
        <v>83</v>
      </c>
      <c r="AW210" s="12" t="s">
        <v>32</v>
      </c>
      <c r="AX210" s="12" t="s">
        <v>75</v>
      </c>
      <c r="AY210" s="163" t="s">
        <v>134</v>
      </c>
    </row>
    <row r="211" spans="2:65" s="12" customFormat="1" x14ac:dyDescent="0.2">
      <c r="B211" s="162"/>
      <c r="C211" s="241"/>
      <c r="D211" s="238" t="s">
        <v>147</v>
      </c>
      <c r="E211" s="242" t="s">
        <v>1</v>
      </c>
      <c r="F211" s="243" t="s">
        <v>158</v>
      </c>
      <c r="G211" s="241"/>
      <c r="H211" s="242" t="s">
        <v>1</v>
      </c>
      <c r="I211" s="164"/>
      <c r="L211" s="162"/>
      <c r="M211" s="165"/>
      <c r="N211" s="166"/>
      <c r="O211" s="166"/>
      <c r="P211" s="166"/>
      <c r="Q211" s="166"/>
      <c r="R211" s="166"/>
      <c r="S211" s="166"/>
      <c r="T211" s="167"/>
      <c r="AT211" s="163" t="s">
        <v>147</v>
      </c>
      <c r="AU211" s="163" t="s">
        <v>85</v>
      </c>
      <c r="AV211" s="12" t="s">
        <v>83</v>
      </c>
      <c r="AW211" s="12" t="s">
        <v>32</v>
      </c>
      <c r="AX211" s="12" t="s">
        <v>75</v>
      </c>
      <c r="AY211" s="163" t="s">
        <v>134</v>
      </c>
    </row>
    <row r="212" spans="2:65" s="12" customFormat="1" x14ac:dyDescent="0.2">
      <c r="B212" s="162"/>
      <c r="C212" s="241"/>
      <c r="D212" s="238" t="s">
        <v>147</v>
      </c>
      <c r="E212" s="242" t="s">
        <v>1</v>
      </c>
      <c r="F212" s="243" t="s">
        <v>220</v>
      </c>
      <c r="G212" s="241"/>
      <c r="H212" s="242" t="s">
        <v>1</v>
      </c>
      <c r="I212" s="164"/>
      <c r="L212" s="162"/>
      <c r="M212" s="165"/>
      <c r="N212" s="166"/>
      <c r="O212" s="166"/>
      <c r="P212" s="166"/>
      <c r="Q212" s="166"/>
      <c r="R212" s="166"/>
      <c r="S212" s="166"/>
      <c r="T212" s="167"/>
      <c r="AT212" s="163" t="s">
        <v>147</v>
      </c>
      <c r="AU212" s="163" t="s">
        <v>85</v>
      </c>
      <c r="AV212" s="12" t="s">
        <v>83</v>
      </c>
      <c r="AW212" s="12" t="s">
        <v>32</v>
      </c>
      <c r="AX212" s="12" t="s">
        <v>75</v>
      </c>
      <c r="AY212" s="163" t="s">
        <v>134</v>
      </c>
    </row>
    <row r="213" spans="2:65" s="12" customFormat="1" x14ac:dyDescent="0.2">
      <c r="B213" s="162"/>
      <c r="C213" s="241"/>
      <c r="D213" s="238" t="s">
        <v>147</v>
      </c>
      <c r="E213" s="242" t="s">
        <v>1</v>
      </c>
      <c r="F213" s="243" t="s">
        <v>191</v>
      </c>
      <c r="G213" s="241"/>
      <c r="H213" s="242" t="s">
        <v>1</v>
      </c>
      <c r="I213" s="164"/>
      <c r="L213" s="162"/>
      <c r="M213" s="165"/>
      <c r="N213" s="166"/>
      <c r="O213" s="166"/>
      <c r="P213" s="166"/>
      <c r="Q213" s="166"/>
      <c r="R213" s="166"/>
      <c r="S213" s="166"/>
      <c r="T213" s="167"/>
      <c r="AT213" s="163" t="s">
        <v>147</v>
      </c>
      <c r="AU213" s="163" t="s">
        <v>85</v>
      </c>
      <c r="AV213" s="12" t="s">
        <v>83</v>
      </c>
      <c r="AW213" s="12" t="s">
        <v>32</v>
      </c>
      <c r="AX213" s="12" t="s">
        <v>75</v>
      </c>
      <c r="AY213" s="163" t="s">
        <v>134</v>
      </c>
    </row>
    <row r="214" spans="2:65" s="13" customFormat="1" x14ac:dyDescent="0.2">
      <c r="B214" s="168"/>
      <c r="C214" s="244"/>
      <c r="D214" s="238" t="s">
        <v>147</v>
      </c>
      <c r="E214" s="245" t="s">
        <v>1</v>
      </c>
      <c r="F214" s="246" t="s">
        <v>221</v>
      </c>
      <c r="G214" s="244"/>
      <c r="H214" s="247">
        <v>10.457000000000001</v>
      </c>
      <c r="I214" s="170"/>
      <c r="L214" s="168"/>
      <c r="M214" s="171"/>
      <c r="N214" s="172"/>
      <c r="O214" s="172"/>
      <c r="P214" s="172"/>
      <c r="Q214" s="172"/>
      <c r="R214" s="172"/>
      <c r="S214" s="172"/>
      <c r="T214" s="173"/>
      <c r="AT214" s="169" t="s">
        <v>147</v>
      </c>
      <c r="AU214" s="169" t="s">
        <v>85</v>
      </c>
      <c r="AV214" s="13" t="s">
        <v>85</v>
      </c>
      <c r="AW214" s="13" t="s">
        <v>32</v>
      </c>
      <c r="AX214" s="13" t="s">
        <v>75</v>
      </c>
      <c r="AY214" s="169" t="s">
        <v>134</v>
      </c>
    </row>
    <row r="215" spans="2:65" s="12" customFormat="1" ht="22.5" x14ac:dyDescent="0.2">
      <c r="B215" s="162"/>
      <c r="C215" s="241"/>
      <c r="D215" s="238" t="s">
        <v>147</v>
      </c>
      <c r="E215" s="242" t="s">
        <v>1</v>
      </c>
      <c r="F215" s="243" t="s">
        <v>222</v>
      </c>
      <c r="G215" s="241"/>
      <c r="H215" s="242" t="s">
        <v>1</v>
      </c>
      <c r="I215" s="164"/>
      <c r="L215" s="162"/>
      <c r="M215" s="165"/>
      <c r="N215" s="166"/>
      <c r="O215" s="166"/>
      <c r="P215" s="166"/>
      <c r="Q215" s="166"/>
      <c r="R215" s="166"/>
      <c r="S215" s="166"/>
      <c r="T215" s="167"/>
      <c r="AT215" s="163" t="s">
        <v>147</v>
      </c>
      <c r="AU215" s="163" t="s">
        <v>85</v>
      </c>
      <c r="AV215" s="12" t="s">
        <v>83</v>
      </c>
      <c r="AW215" s="12" t="s">
        <v>32</v>
      </c>
      <c r="AX215" s="12" t="s">
        <v>75</v>
      </c>
      <c r="AY215" s="163" t="s">
        <v>134</v>
      </c>
    </row>
    <row r="216" spans="2:65" s="13" customFormat="1" x14ac:dyDescent="0.2">
      <c r="B216" s="168"/>
      <c r="C216" s="244"/>
      <c r="D216" s="238" t="s">
        <v>147</v>
      </c>
      <c r="E216" s="245" t="s">
        <v>1</v>
      </c>
      <c r="F216" s="246" t="s">
        <v>223</v>
      </c>
      <c r="G216" s="244"/>
      <c r="H216" s="247">
        <v>15.006</v>
      </c>
      <c r="I216" s="170"/>
      <c r="L216" s="168"/>
      <c r="M216" s="171"/>
      <c r="N216" s="172"/>
      <c r="O216" s="172"/>
      <c r="P216" s="172"/>
      <c r="Q216" s="172"/>
      <c r="R216" s="172"/>
      <c r="S216" s="172"/>
      <c r="T216" s="173"/>
      <c r="AT216" s="169" t="s">
        <v>147</v>
      </c>
      <c r="AU216" s="169" t="s">
        <v>85</v>
      </c>
      <c r="AV216" s="13" t="s">
        <v>85</v>
      </c>
      <c r="AW216" s="13" t="s">
        <v>32</v>
      </c>
      <c r="AX216" s="13" t="s">
        <v>75</v>
      </c>
      <c r="AY216" s="169" t="s">
        <v>134</v>
      </c>
    </row>
    <row r="217" spans="2:65" s="13" customFormat="1" x14ac:dyDescent="0.2">
      <c r="B217" s="168"/>
      <c r="C217" s="244"/>
      <c r="D217" s="238" t="s">
        <v>147</v>
      </c>
      <c r="E217" s="245" t="s">
        <v>1</v>
      </c>
      <c r="F217" s="246" t="s">
        <v>224</v>
      </c>
      <c r="G217" s="244"/>
      <c r="H217" s="247">
        <v>22.033999999999999</v>
      </c>
      <c r="I217" s="170"/>
      <c r="L217" s="168"/>
      <c r="M217" s="171"/>
      <c r="N217" s="172"/>
      <c r="O217" s="172"/>
      <c r="P217" s="172"/>
      <c r="Q217" s="172"/>
      <c r="R217" s="172"/>
      <c r="S217" s="172"/>
      <c r="T217" s="173"/>
      <c r="AT217" s="169" t="s">
        <v>147</v>
      </c>
      <c r="AU217" s="169" t="s">
        <v>85</v>
      </c>
      <c r="AV217" s="13" t="s">
        <v>85</v>
      </c>
      <c r="AW217" s="13" t="s">
        <v>32</v>
      </c>
      <c r="AX217" s="13" t="s">
        <v>75</v>
      </c>
      <c r="AY217" s="169" t="s">
        <v>134</v>
      </c>
    </row>
    <row r="218" spans="2:65" s="13" customFormat="1" x14ac:dyDescent="0.2">
      <c r="B218" s="168"/>
      <c r="C218" s="244"/>
      <c r="D218" s="238" t="s">
        <v>147</v>
      </c>
      <c r="E218" s="245" t="s">
        <v>1</v>
      </c>
      <c r="F218" s="246" t="s">
        <v>225</v>
      </c>
      <c r="G218" s="244"/>
      <c r="H218" s="247">
        <v>21.882999999999999</v>
      </c>
      <c r="I218" s="170"/>
      <c r="L218" s="168"/>
      <c r="M218" s="171"/>
      <c r="N218" s="172"/>
      <c r="O218" s="172"/>
      <c r="P218" s="172"/>
      <c r="Q218" s="172"/>
      <c r="R218" s="172"/>
      <c r="S218" s="172"/>
      <c r="T218" s="173"/>
      <c r="AT218" s="169" t="s">
        <v>147</v>
      </c>
      <c r="AU218" s="169" t="s">
        <v>85</v>
      </c>
      <c r="AV218" s="13" t="s">
        <v>85</v>
      </c>
      <c r="AW218" s="13" t="s">
        <v>32</v>
      </c>
      <c r="AX218" s="13" t="s">
        <v>75</v>
      </c>
      <c r="AY218" s="169" t="s">
        <v>134</v>
      </c>
    </row>
    <row r="219" spans="2:65" s="12" customFormat="1" x14ac:dyDescent="0.2">
      <c r="B219" s="162"/>
      <c r="C219" s="241"/>
      <c r="D219" s="238" t="s">
        <v>147</v>
      </c>
      <c r="E219" s="242" t="s">
        <v>1</v>
      </c>
      <c r="F219" s="243" t="s">
        <v>226</v>
      </c>
      <c r="G219" s="241"/>
      <c r="H219" s="242" t="s">
        <v>1</v>
      </c>
      <c r="I219" s="164"/>
      <c r="L219" s="162"/>
      <c r="M219" s="165"/>
      <c r="N219" s="166"/>
      <c r="O219" s="166"/>
      <c r="P219" s="166"/>
      <c r="Q219" s="166"/>
      <c r="R219" s="166"/>
      <c r="S219" s="166"/>
      <c r="T219" s="167"/>
      <c r="AT219" s="163" t="s">
        <v>147</v>
      </c>
      <c r="AU219" s="163" t="s">
        <v>85</v>
      </c>
      <c r="AV219" s="12" t="s">
        <v>83</v>
      </c>
      <c r="AW219" s="12" t="s">
        <v>32</v>
      </c>
      <c r="AX219" s="12" t="s">
        <v>75</v>
      </c>
      <c r="AY219" s="163" t="s">
        <v>134</v>
      </c>
    </row>
    <row r="220" spans="2:65" s="13" customFormat="1" ht="22.5" x14ac:dyDescent="0.2">
      <c r="B220" s="168"/>
      <c r="C220" s="244"/>
      <c r="D220" s="238" t="s">
        <v>147</v>
      </c>
      <c r="E220" s="245" t="s">
        <v>1</v>
      </c>
      <c r="F220" s="246" t="s">
        <v>227</v>
      </c>
      <c r="G220" s="244"/>
      <c r="H220" s="247">
        <v>83.338999999999999</v>
      </c>
      <c r="I220" s="170"/>
      <c r="L220" s="168"/>
      <c r="M220" s="171"/>
      <c r="N220" s="172"/>
      <c r="O220" s="172"/>
      <c r="P220" s="172"/>
      <c r="Q220" s="172"/>
      <c r="R220" s="172"/>
      <c r="S220" s="172"/>
      <c r="T220" s="173"/>
      <c r="AT220" s="169" t="s">
        <v>147</v>
      </c>
      <c r="AU220" s="169" t="s">
        <v>85</v>
      </c>
      <c r="AV220" s="13" t="s">
        <v>85</v>
      </c>
      <c r="AW220" s="13" t="s">
        <v>32</v>
      </c>
      <c r="AX220" s="13" t="s">
        <v>75</v>
      </c>
      <c r="AY220" s="169" t="s">
        <v>134</v>
      </c>
    </row>
    <row r="221" spans="2:65" s="13" customFormat="1" x14ac:dyDescent="0.2">
      <c r="B221" s="168"/>
      <c r="C221" s="244"/>
      <c r="D221" s="238" t="s">
        <v>147</v>
      </c>
      <c r="E221" s="245" t="s">
        <v>1</v>
      </c>
      <c r="F221" s="246" t="s">
        <v>228</v>
      </c>
      <c r="G221" s="244"/>
      <c r="H221" s="247">
        <v>95.403000000000006</v>
      </c>
      <c r="I221" s="170"/>
      <c r="L221" s="168"/>
      <c r="M221" s="171"/>
      <c r="N221" s="172"/>
      <c r="O221" s="172"/>
      <c r="P221" s="172"/>
      <c r="Q221" s="172"/>
      <c r="R221" s="172"/>
      <c r="S221" s="172"/>
      <c r="T221" s="173"/>
      <c r="AT221" s="169" t="s">
        <v>147</v>
      </c>
      <c r="AU221" s="169" t="s">
        <v>85</v>
      </c>
      <c r="AV221" s="13" t="s">
        <v>85</v>
      </c>
      <c r="AW221" s="13" t="s">
        <v>32</v>
      </c>
      <c r="AX221" s="13" t="s">
        <v>75</v>
      </c>
      <c r="AY221" s="169" t="s">
        <v>134</v>
      </c>
    </row>
    <row r="222" spans="2:65" s="13" customFormat="1" x14ac:dyDescent="0.2">
      <c r="B222" s="168"/>
      <c r="C222" s="244"/>
      <c r="D222" s="238" t="s">
        <v>147</v>
      </c>
      <c r="E222" s="245" t="s">
        <v>1</v>
      </c>
      <c r="F222" s="246" t="s">
        <v>229</v>
      </c>
      <c r="G222" s="244"/>
      <c r="H222" s="247">
        <v>143.245</v>
      </c>
      <c r="I222" s="170"/>
      <c r="L222" s="168"/>
      <c r="M222" s="171"/>
      <c r="N222" s="172"/>
      <c r="O222" s="172"/>
      <c r="P222" s="172"/>
      <c r="Q222" s="172"/>
      <c r="R222" s="172"/>
      <c r="S222" s="172"/>
      <c r="T222" s="173"/>
      <c r="AT222" s="169" t="s">
        <v>147</v>
      </c>
      <c r="AU222" s="169" t="s">
        <v>85</v>
      </c>
      <c r="AV222" s="13" t="s">
        <v>85</v>
      </c>
      <c r="AW222" s="13" t="s">
        <v>32</v>
      </c>
      <c r="AX222" s="13" t="s">
        <v>75</v>
      </c>
      <c r="AY222" s="169" t="s">
        <v>134</v>
      </c>
    </row>
    <row r="223" spans="2:65" s="14" customFormat="1" x14ac:dyDescent="0.2">
      <c r="B223" s="174"/>
      <c r="C223" s="248"/>
      <c r="D223" s="238" t="s">
        <v>147</v>
      </c>
      <c r="E223" s="249" t="s">
        <v>1</v>
      </c>
      <c r="F223" s="250" t="s">
        <v>152</v>
      </c>
      <c r="G223" s="248"/>
      <c r="H223" s="251">
        <v>391.36700000000002</v>
      </c>
      <c r="I223" s="176"/>
      <c r="L223" s="174"/>
      <c r="M223" s="177"/>
      <c r="N223" s="178"/>
      <c r="O223" s="178"/>
      <c r="P223" s="178"/>
      <c r="Q223" s="178"/>
      <c r="R223" s="178"/>
      <c r="S223" s="178"/>
      <c r="T223" s="179"/>
      <c r="AT223" s="175" t="s">
        <v>147</v>
      </c>
      <c r="AU223" s="175" t="s">
        <v>85</v>
      </c>
      <c r="AV223" s="14" t="s">
        <v>141</v>
      </c>
      <c r="AW223" s="14" t="s">
        <v>32</v>
      </c>
      <c r="AX223" s="14" t="s">
        <v>83</v>
      </c>
      <c r="AY223" s="175" t="s">
        <v>134</v>
      </c>
    </row>
    <row r="224" spans="2:65" s="1" customFormat="1" ht="24" customHeight="1" x14ac:dyDescent="0.2">
      <c r="B224" s="151"/>
      <c r="C224" s="232" t="s">
        <v>230</v>
      </c>
      <c r="D224" s="232" t="s">
        <v>136</v>
      </c>
      <c r="E224" s="233" t="s">
        <v>231</v>
      </c>
      <c r="F224" s="234" t="s">
        <v>232</v>
      </c>
      <c r="G224" s="235" t="s">
        <v>172</v>
      </c>
      <c r="H224" s="236">
        <v>117.41</v>
      </c>
      <c r="I224" s="153"/>
      <c r="J224" s="154">
        <f>ROUND(I224*H224,2)</f>
        <v>0</v>
      </c>
      <c r="K224" s="152" t="s">
        <v>140</v>
      </c>
      <c r="L224" s="31"/>
      <c r="M224" s="155" t="s">
        <v>1</v>
      </c>
      <c r="N224" s="156" t="s">
        <v>40</v>
      </c>
      <c r="O224" s="54"/>
      <c r="P224" s="157">
        <f>O224*H224</f>
        <v>0</v>
      </c>
      <c r="Q224" s="157">
        <v>0</v>
      </c>
      <c r="R224" s="157">
        <f>Q224*H224</f>
        <v>0</v>
      </c>
      <c r="S224" s="157">
        <v>0</v>
      </c>
      <c r="T224" s="158">
        <f>S224*H224</f>
        <v>0</v>
      </c>
      <c r="AR224" s="159" t="s">
        <v>141</v>
      </c>
      <c r="AT224" s="159" t="s">
        <v>136</v>
      </c>
      <c r="AU224" s="159" t="s">
        <v>85</v>
      </c>
      <c r="AY224" s="16" t="s">
        <v>134</v>
      </c>
      <c r="BE224" s="160">
        <f>IF(N224="základní",J224,0)</f>
        <v>0</v>
      </c>
      <c r="BF224" s="160">
        <f>IF(N224="snížená",J224,0)</f>
        <v>0</v>
      </c>
      <c r="BG224" s="160">
        <f>IF(N224="zákl. přenesená",J224,0)</f>
        <v>0</v>
      </c>
      <c r="BH224" s="160">
        <f>IF(N224="sníž. přenesená",J224,0)</f>
        <v>0</v>
      </c>
      <c r="BI224" s="160">
        <f>IF(N224="nulová",J224,0)</f>
        <v>0</v>
      </c>
      <c r="BJ224" s="16" t="s">
        <v>83</v>
      </c>
      <c r="BK224" s="160">
        <f>ROUND(I224*H224,2)</f>
        <v>0</v>
      </c>
      <c r="BL224" s="16" t="s">
        <v>141</v>
      </c>
      <c r="BM224" s="159" t="s">
        <v>233</v>
      </c>
    </row>
    <row r="225" spans="2:51" s="1" customFormat="1" ht="29.25" x14ac:dyDescent="0.2">
      <c r="B225" s="31"/>
      <c r="C225" s="237"/>
      <c r="D225" s="238" t="s">
        <v>143</v>
      </c>
      <c r="E225" s="237"/>
      <c r="F225" s="239" t="s">
        <v>234</v>
      </c>
      <c r="G225" s="237"/>
      <c r="H225" s="237"/>
      <c r="I225" s="90"/>
      <c r="L225" s="31"/>
      <c r="M225" s="161"/>
      <c r="N225" s="54"/>
      <c r="O225" s="54"/>
      <c r="P225" s="54"/>
      <c r="Q225" s="54"/>
      <c r="R225" s="54"/>
      <c r="S225" s="54"/>
      <c r="T225" s="55"/>
      <c r="AT225" s="16" t="s">
        <v>143</v>
      </c>
      <c r="AU225" s="16" t="s">
        <v>85</v>
      </c>
    </row>
    <row r="226" spans="2:51" s="1" customFormat="1" ht="204.75" x14ac:dyDescent="0.2">
      <c r="B226" s="31"/>
      <c r="C226" s="237"/>
      <c r="D226" s="238" t="s">
        <v>145</v>
      </c>
      <c r="E226" s="237"/>
      <c r="F226" s="240" t="s">
        <v>219</v>
      </c>
      <c r="G226" s="237"/>
      <c r="H226" s="237"/>
      <c r="I226" s="90"/>
      <c r="L226" s="31"/>
      <c r="M226" s="161"/>
      <c r="N226" s="54"/>
      <c r="O226" s="54"/>
      <c r="P226" s="54"/>
      <c r="Q226" s="54"/>
      <c r="R226" s="54"/>
      <c r="S226" s="54"/>
      <c r="T226" s="55"/>
      <c r="AT226" s="16" t="s">
        <v>145</v>
      </c>
      <c r="AU226" s="16" t="s">
        <v>85</v>
      </c>
    </row>
    <row r="227" spans="2:51" s="12" customFormat="1" x14ac:dyDescent="0.2">
      <c r="B227" s="162"/>
      <c r="C227" s="241"/>
      <c r="D227" s="238" t="s">
        <v>147</v>
      </c>
      <c r="E227" s="242" t="s">
        <v>1</v>
      </c>
      <c r="F227" s="243" t="s">
        <v>148</v>
      </c>
      <c r="G227" s="241"/>
      <c r="H227" s="242" t="s">
        <v>1</v>
      </c>
      <c r="I227" s="164"/>
      <c r="L227" s="162"/>
      <c r="M227" s="165"/>
      <c r="N227" s="166"/>
      <c r="O227" s="166"/>
      <c r="P227" s="166"/>
      <c r="Q227" s="166"/>
      <c r="R227" s="166"/>
      <c r="S227" s="166"/>
      <c r="T227" s="167"/>
      <c r="AT227" s="163" t="s">
        <v>147</v>
      </c>
      <c r="AU227" s="163" t="s">
        <v>85</v>
      </c>
      <c r="AV227" s="12" t="s">
        <v>83</v>
      </c>
      <c r="AW227" s="12" t="s">
        <v>32</v>
      </c>
      <c r="AX227" s="12" t="s">
        <v>75</v>
      </c>
      <c r="AY227" s="163" t="s">
        <v>134</v>
      </c>
    </row>
    <row r="228" spans="2:51" s="12" customFormat="1" x14ac:dyDescent="0.2">
      <c r="B228" s="162"/>
      <c r="C228" s="241"/>
      <c r="D228" s="238" t="s">
        <v>147</v>
      </c>
      <c r="E228" s="242" t="s">
        <v>1</v>
      </c>
      <c r="F228" s="243" t="s">
        <v>158</v>
      </c>
      <c r="G228" s="241"/>
      <c r="H228" s="242" t="s">
        <v>1</v>
      </c>
      <c r="I228" s="164"/>
      <c r="L228" s="162"/>
      <c r="M228" s="165"/>
      <c r="N228" s="166"/>
      <c r="O228" s="166"/>
      <c r="P228" s="166"/>
      <c r="Q228" s="166"/>
      <c r="R228" s="166"/>
      <c r="S228" s="166"/>
      <c r="T228" s="167"/>
      <c r="AT228" s="163" t="s">
        <v>147</v>
      </c>
      <c r="AU228" s="163" t="s">
        <v>85</v>
      </c>
      <c r="AV228" s="12" t="s">
        <v>83</v>
      </c>
      <c r="AW228" s="12" t="s">
        <v>32</v>
      </c>
      <c r="AX228" s="12" t="s">
        <v>75</v>
      </c>
      <c r="AY228" s="163" t="s">
        <v>134</v>
      </c>
    </row>
    <row r="229" spans="2:51" s="12" customFormat="1" x14ac:dyDescent="0.2">
      <c r="B229" s="162"/>
      <c r="C229" s="241"/>
      <c r="D229" s="238" t="s">
        <v>147</v>
      </c>
      <c r="E229" s="242" t="s">
        <v>1</v>
      </c>
      <c r="F229" s="243" t="s">
        <v>220</v>
      </c>
      <c r="G229" s="241"/>
      <c r="H229" s="242" t="s">
        <v>1</v>
      </c>
      <c r="I229" s="164"/>
      <c r="L229" s="162"/>
      <c r="M229" s="165"/>
      <c r="N229" s="166"/>
      <c r="O229" s="166"/>
      <c r="P229" s="166"/>
      <c r="Q229" s="166"/>
      <c r="R229" s="166"/>
      <c r="S229" s="166"/>
      <c r="T229" s="167"/>
      <c r="AT229" s="163" t="s">
        <v>147</v>
      </c>
      <c r="AU229" s="163" t="s">
        <v>85</v>
      </c>
      <c r="AV229" s="12" t="s">
        <v>83</v>
      </c>
      <c r="AW229" s="12" t="s">
        <v>32</v>
      </c>
      <c r="AX229" s="12" t="s">
        <v>75</v>
      </c>
      <c r="AY229" s="163" t="s">
        <v>134</v>
      </c>
    </row>
    <row r="230" spans="2:51" s="12" customFormat="1" x14ac:dyDescent="0.2">
      <c r="B230" s="162"/>
      <c r="C230" s="241"/>
      <c r="D230" s="238" t="s">
        <v>147</v>
      </c>
      <c r="E230" s="242" t="s">
        <v>1</v>
      </c>
      <c r="F230" s="243" t="s">
        <v>191</v>
      </c>
      <c r="G230" s="241"/>
      <c r="H230" s="242" t="s">
        <v>1</v>
      </c>
      <c r="I230" s="164"/>
      <c r="L230" s="162"/>
      <c r="M230" s="165"/>
      <c r="N230" s="166"/>
      <c r="O230" s="166"/>
      <c r="P230" s="166"/>
      <c r="Q230" s="166"/>
      <c r="R230" s="166"/>
      <c r="S230" s="166"/>
      <c r="T230" s="167"/>
      <c r="AT230" s="163" t="s">
        <v>147</v>
      </c>
      <c r="AU230" s="163" t="s">
        <v>85</v>
      </c>
      <c r="AV230" s="12" t="s">
        <v>83</v>
      </c>
      <c r="AW230" s="12" t="s">
        <v>32</v>
      </c>
      <c r="AX230" s="12" t="s">
        <v>75</v>
      </c>
      <c r="AY230" s="163" t="s">
        <v>134</v>
      </c>
    </row>
    <row r="231" spans="2:51" s="13" customFormat="1" x14ac:dyDescent="0.2">
      <c r="B231" s="168"/>
      <c r="C231" s="244"/>
      <c r="D231" s="238" t="s">
        <v>147</v>
      </c>
      <c r="E231" s="245" t="s">
        <v>1</v>
      </c>
      <c r="F231" s="246" t="s">
        <v>221</v>
      </c>
      <c r="G231" s="244"/>
      <c r="H231" s="247">
        <v>10.457000000000001</v>
      </c>
      <c r="I231" s="170"/>
      <c r="L231" s="168"/>
      <c r="M231" s="171"/>
      <c r="N231" s="172"/>
      <c r="O231" s="172"/>
      <c r="P231" s="172"/>
      <c r="Q231" s="172"/>
      <c r="R231" s="172"/>
      <c r="S231" s="172"/>
      <c r="T231" s="173"/>
      <c r="AT231" s="169" t="s">
        <v>147</v>
      </c>
      <c r="AU231" s="169" t="s">
        <v>85</v>
      </c>
      <c r="AV231" s="13" t="s">
        <v>85</v>
      </c>
      <c r="AW231" s="13" t="s">
        <v>32</v>
      </c>
      <c r="AX231" s="13" t="s">
        <v>75</v>
      </c>
      <c r="AY231" s="169" t="s">
        <v>134</v>
      </c>
    </row>
    <row r="232" spans="2:51" s="12" customFormat="1" ht="22.5" x14ac:dyDescent="0.2">
      <c r="B232" s="162"/>
      <c r="C232" s="241"/>
      <c r="D232" s="238" t="s">
        <v>147</v>
      </c>
      <c r="E232" s="242" t="s">
        <v>1</v>
      </c>
      <c r="F232" s="243" t="s">
        <v>222</v>
      </c>
      <c r="G232" s="241"/>
      <c r="H232" s="242" t="s">
        <v>1</v>
      </c>
      <c r="I232" s="164"/>
      <c r="L232" s="162"/>
      <c r="M232" s="165"/>
      <c r="N232" s="166"/>
      <c r="O232" s="166"/>
      <c r="P232" s="166"/>
      <c r="Q232" s="166"/>
      <c r="R232" s="166"/>
      <c r="S232" s="166"/>
      <c r="T232" s="167"/>
      <c r="AT232" s="163" t="s">
        <v>147</v>
      </c>
      <c r="AU232" s="163" t="s">
        <v>85</v>
      </c>
      <c r="AV232" s="12" t="s">
        <v>83</v>
      </c>
      <c r="AW232" s="12" t="s">
        <v>32</v>
      </c>
      <c r="AX232" s="12" t="s">
        <v>75</v>
      </c>
      <c r="AY232" s="163" t="s">
        <v>134</v>
      </c>
    </row>
    <row r="233" spans="2:51" s="13" customFormat="1" x14ac:dyDescent="0.2">
      <c r="B233" s="168"/>
      <c r="C233" s="244"/>
      <c r="D233" s="238" t="s">
        <v>147</v>
      </c>
      <c r="E233" s="245" t="s">
        <v>1</v>
      </c>
      <c r="F233" s="246" t="s">
        <v>223</v>
      </c>
      <c r="G233" s="244"/>
      <c r="H233" s="247">
        <v>15.006</v>
      </c>
      <c r="I233" s="170"/>
      <c r="L233" s="168"/>
      <c r="M233" s="171"/>
      <c r="N233" s="172"/>
      <c r="O233" s="172"/>
      <c r="P233" s="172"/>
      <c r="Q233" s="172"/>
      <c r="R233" s="172"/>
      <c r="S233" s="172"/>
      <c r="T233" s="173"/>
      <c r="AT233" s="169" t="s">
        <v>147</v>
      </c>
      <c r="AU233" s="169" t="s">
        <v>85</v>
      </c>
      <c r="AV233" s="13" t="s">
        <v>85</v>
      </c>
      <c r="AW233" s="13" t="s">
        <v>32</v>
      </c>
      <c r="AX233" s="13" t="s">
        <v>75</v>
      </c>
      <c r="AY233" s="169" t="s">
        <v>134</v>
      </c>
    </row>
    <row r="234" spans="2:51" s="13" customFormat="1" x14ac:dyDescent="0.2">
      <c r="B234" s="168"/>
      <c r="C234" s="244"/>
      <c r="D234" s="238" t="s">
        <v>147</v>
      </c>
      <c r="E234" s="245" t="s">
        <v>1</v>
      </c>
      <c r="F234" s="246" t="s">
        <v>224</v>
      </c>
      <c r="G234" s="244"/>
      <c r="H234" s="247">
        <v>22.033999999999999</v>
      </c>
      <c r="I234" s="170"/>
      <c r="L234" s="168"/>
      <c r="M234" s="171"/>
      <c r="N234" s="172"/>
      <c r="O234" s="172"/>
      <c r="P234" s="172"/>
      <c r="Q234" s="172"/>
      <c r="R234" s="172"/>
      <c r="S234" s="172"/>
      <c r="T234" s="173"/>
      <c r="AT234" s="169" t="s">
        <v>147</v>
      </c>
      <c r="AU234" s="169" t="s">
        <v>85</v>
      </c>
      <c r="AV234" s="13" t="s">
        <v>85</v>
      </c>
      <c r="AW234" s="13" t="s">
        <v>32</v>
      </c>
      <c r="AX234" s="13" t="s">
        <v>75</v>
      </c>
      <c r="AY234" s="169" t="s">
        <v>134</v>
      </c>
    </row>
    <row r="235" spans="2:51" s="13" customFormat="1" x14ac:dyDescent="0.2">
      <c r="B235" s="168"/>
      <c r="C235" s="244"/>
      <c r="D235" s="238" t="s">
        <v>147</v>
      </c>
      <c r="E235" s="245" t="s">
        <v>1</v>
      </c>
      <c r="F235" s="246" t="s">
        <v>225</v>
      </c>
      <c r="G235" s="244"/>
      <c r="H235" s="247">
        <v>21.882999999999999</v>
      </c>
      <c r="I235" s="170"/>
      <c r="L235" s="168"/>
      <c r="M235" s="171"/>
      <c r="N235" s="172"/>
      <c r="O235" s="172"/>
      <c r="P235" s="172"/>
      <c r="Q235" s="172"/>
      <c r="R235" s="172"/>
      <c r="S235" s="172"/>
      <c r="T235" s="173"/>
      <c r="AT235" s="169" t="s">
        <v>147</v>
      </c>
      <c r="AU235" s="169" t="s">
        <v>85</v>
      </c>
      <c r="AV235" s="13" t="s">
        <v>85</v>
      </c>
      <c r="AW235" s="13" t="s">
        <v>32</v>
      </c>
      <c r="AX235" s="13" t="s">
        <v>75</v>
      </c>
      <c r="AY235" s="169" t="s">
        <v>134</v>
      </c>
    </row>
    <row r="236" spans="2:51" s="12" customFormat="1" x14ac:dyDescent="0.2">
      <c r="B236" s="162"/>
      <c r="C236" s="241"/>
      <c r="D236" s="238" t="s">
        <v>147</v>
      </c>
      <c r="E236" s="242" t="s">
        <v>1</v>
      </c>
      <c r="F236" s="243" t="s">
        <v>226</v>
      </c>
      <c r="G236" s="241"/>
      <c r="H236" s="242" t="s">
        <v>1</v>
      </c>
      <c r="I236" s="164"/>
      <c r="L236" s="162"/>
      <c r="M236" s="165"/>
      <c r="N236" s="166"/>
      <c r="O236" s="166"/>
      <c r="P236" s="166"/>
      <c r="Q236" s="166"/>
      <c r="R236" s="166"/>
      <c r="S236" s="166"/>
      <c r="T236" s="167"/>
      <c r="AT236" s="163" t="s">
        <v>147</v>
      </c>
      <c r="AU236" s="163" t="s">
        <v>85</v>
      </c>
      <c r="AV236" s="12" t="s">
        <v>83</v>
      </c>
      <c r="AW236" s="12" t="s">
        <v>32</v>
      </c>
      <c r="AX236" s="12" t="s">
        <v>75</v>
      </c>
      <c r="AY236" s="163" t="s">
        <v>134</v>
      </c>
    </row>
    <row r="237" spans="2:51" s="13" customFormat="1" ht="22.5" x14ac:dyDescent="0.2">
      <c r="B237" s="168"/>
      <c r="C237" s="244"/>
      <c r="D237" s="238" t="s">
        <v>147</v>
      </c>
      <c r="E237" s="245" t="s">
        <v>1</v>
      </c>
      <c r="F237" s="246" t="s">
        <v>227</v>
      </c>
      <c r="G237" s="244"/>
      <c r="H237" s="247">
        <v>83.338999999999999</v>
      </c>
      <c r="I237" s="170"/>
      <c r="L237" s="168"/>
      <c r="M237" s="171"/>
      <c r="N237" s="172"/>
      <c r="O237" s="172"/>
      <c r="P237" s="172"/>
      <c r="Q237" s="172"/>
      <c r="R237" s="172"/>
      <c r="S237" s="172"/>
      <c r="T237" s="173"/>
      <c r="AT237" s="169" t="s">
        <v>147</v>
      </c>
      <c r="AU237" s="169" t="s">
        <v>85</v>
      </c>
      <c r="AV237" s="13" t="s">
        <v>85</v>
      </c>
      <c r="AW237" s="13" t="s">
        <v>32</v>
      </c>
      <c r="AX237" s="13" t="s">
        <v>75</v>
      </c>
      <c r="AY237" s="169" t="s">
        <v>134</v>
      </c>
    </row>
    <row r="238" spans="2:51" s="13" customFormat="1" x14ac:dyDescent="0.2">
      <c r="B238" s="168"/>
      <c r="C238" s="244"/>
      <c r="D238" s="238" t="s">
        <v>147</v>
      </c>
      <c r="E238" s="245" t="s">
        <v>1</v>
      </c>
      <c r="F238" s="246" t="s">
        <v>228</v>
      </c>
      <c r="G238" s="244"/>
      <c r="H238" s="247">
        <v>95.403000000000006</v>
      </c>
      <c r="I238" s="170"/>
      <c r="L238" s="168"/>
      <c r="M238" s="171"/>
      <c r="N238" s="172"/>
      <c r="O238" s="172"/>
      <c r="P238" s="172"/>
      <c r="Q238" s="172"/>
      <c r="R238" s="172"/>
      <c r="S238" s="172"/>
      <c r="T238" s="173"/>
      <c r="AT238" s="169" t="s">
        <v>147</v>
      </c>
      <c r="AU238" s="169" t="s">
        <v>85</v>
      </c>
      <c r="AV238" s="13" t="s">
        <v>85</v>
      </c>
      <c r="AW238" s="13" t="s">
        <v>32</v>
      </c>
      <c r="AX238" s="13" t="s">
        <v>75</v>
      </c>
      <c r="AY238" s="169" t="s">
        <v>134</v>
      </c>
    </row>
    <row r="239" spans="2:51" s="13" customFormat="1" x14ac:dyDescent="0.2">
      <c r="B239" s="168"/>
      <c r="C239" s="244"/>
      <c r="D239" s="238" t="s">
        <v>147</v>
      </c>
      <c r="E239" s="245" t="s">
        <v>1</v>
      </c>
      <c r="F239" s="246" t="s">
        <v>229</v>
      </c>
      <c r="G239" s="244"/>
      <c r="H239" s="247">
        <v>143.245</v>
      </c>
      <c r="I239" s="170"/>
      <c r="L239" s="168"/>
      <c r="M239" s="171"/>
      <c r="N239" s="172"/>
      <c r="O239" s="172"/>
      <c r="P239" s="172"/>
      <c r="Q239" s="172"/>
      <c r="R239" s="172"/>
      <c r="S239" s="172"/>
      <c r="T239" s="173"/>
      <c r="AT239" s="169" t="s">
        <v>147</v>
      </c>
      <c r="AU239" s="169" t="s">
        <v>85</v>
      </c>
      <c r="AV239" s="13" t="s">
        <v>85</v>
      </c>
      <c r="AW239" s="13" t="s">
        <v>32</v>
      </c>
      <c r="AX239" s="13" t="s">
        <v>75</v>
      </c>
      <c r="AY239" s="169" t="s">
        <v>134</v>
      </c>
    </row>
    <row r="240" spans="2:51" s="14" customFormat="1" x14ac:dyDescent="0.2">
      <c r="B240" s="174"/>
      <c r="C240" s="248"/>
      <c r="D240" s="238" t="s">
        <v>147</v>
      </c>
      <c r="E240" s="249" t="s">
        <v>1</v>
      </c>
      <c r="F240" s="250" t="s">
        <v>152</v>
      </c>
      <c r="G240" s="248"/>
      <c r="H240" s="251">
        <v>391.36700000000002</v>
      </c>
      <c r="I240" s="176"/>
      <c r="L240" s="174"/>
      <c r="M240" s="177"/>
      <c r="N240" s="178"/>
      <c r="O240" s="178"/>
      <c r="P240" s="178"/>
      <c r="Q240" s="178"/>
      <c r="R240" s="178"/>
      <c r="S240" s="178"/>
      <c r="T240" s="179"/>
      <c r="AT240" s="175" t="s">
        <v>147</v>
      </c>
      <c r="AU240" s="175" t="s">
        <v>85</v>
      </c>
      <c r="AV240" s="14" t="s">
        <v>141</v>
      </c>
      <c r="AW240" s="14" t="s">
        <v>32</v>
      </c>
      <c r="AX240" s="14" t="s">
        <v>83</v>
      </c>
      <c r="AY240" s="175" t="s">
        <v>134</v>
      </c>
    </row>
    <row r="241" spans="2:65" s="13" customFormat="1" x14ac:dyDescent="0.2">
      <c r="B241" s="168"/>
      <c r="C241" s="244"/>
      <c r="D241" s="238" t="s">
        <v>147</v>
      </c>
      <c r="E241" s="244"/>
      <c r="F241" s="246" t="s">
        <v>235</v>
      </c>
      <c r="G241" s="244"/>
      <c r="H241" s="247">
        <v>117.41</v>
      </c>
      <c r="I241" s="170"/>
      <c r="L241" s="168"/>
      <c r="M241" s="171"/>
      <c r="N241" s="172"/>
      <c r="O241" s="172"/>
      <c r="P241" s="172"/>
      <c r="Q241" s="172"/>
      <c r="R241" s="172"/>
      <c r="S241" s="172"/>
      <c r="T241" s="173"/>
      <c r="AT241" s="169" t="s">
        <v>147</v>
      </c>
      <c r="AU241" s="169" t="s">
        <v>85</v>
      </c>
      <c r="AV241" s="13" t="s">
        <v>85</v>
      </c>
      <c r="AW241" s="13" t="s">
        <v>3</v>
      </c>
      <c r="AX241" s="13" t="s">
        <v>83</v>
      </c>
      <c r="AY241" s="169" t="s">
        <v>134</v>
      </c>
    </row>
    <row r="242" spans="2:65" s="1" customFormat="1" ht="24" customHeight="1" x14ac:dyDescent="0.2">
      <c r="B242" s="151"/>
      <c r="C242" s="232" t="s">
        <v>236</v>
      </c>
      <c r="D242" s="232" t="s">
        <v>136</v>
      </c>
      <c r="E242" s="233" t="s">
        <v>237</v>
      </c>
      <c r="F242" s="234" t="s">
        <v>238</v>
      </c>
      <c r="G242" s="235" t="s">
        <v>172</v>
      </c>
      <c r="H242" s="236">
        <v>64.680000000000007</v>
      </c>
      <c r="I242" s="153"/>
      <c r="J242" s="154">
        <f>ROUND(I242*H242,2)</f>
        <v>0</v>
      </c>
      <c r="K242" s="152" t="s">
        <v>140</v>
      </c>
      <c r="L242" s="31"/>
      <c r="M242" s="155" t="s">
        <v>1</v>
      </c>
      <c r="N242" s="156" t="s">
        <v>40</v>
      </c>
      <c r="O242" s="54"/>
      <c r="P242" s="157">
        <f>O242*H242</f>
        <v>0</v>
      </c>
      <c r="Q242" s="157">
        <v>0</v>
      </c>
      <c r="R242" s="157">
        <f>Q242*H242</f>
        <v>0</v>
      </c>
      <c r="S242" s="157">
        <v>0</v>
      </c>
      <c r="T242" s="158">
        <f>S242*H242</f>
        <v>0</v>
      </c>
      <c r="AR242" s="159" t="s">
        <v>141</v>
      </c>
      <c r="AT242" s="159" t="s">
        <v>136</v>
      </c>
      <c r="AU242" s="159" t="s">
        <v>85</v>
      </c>
      <c r="AY242" s="16" t="s">
        <v>134</v>
      </c>
      <c r="BE242" s="160">
        <f>IF(N242="základní",J242,0)</f>
        <v>0</v>
      </c>
      <c r="BF242" s="160">
        <f>IF(N242="snížená",J242,0)</f>
        <v>0</v>
      </c>
      <c r="BG242" s="160">
        <f>IF(N242="zákl. přenesená",J242,0)</f>
        <v>0</v>
      </c>
      <c r="BH242" s="160">
        <f>IF(N242="sníž. přenesená",J242,0)</f>
        <v>0</v>
      </c>
      <c r="BI242" s="160">
        <f>IF(N242="nulová",J242,0)</f>
        <v>0</v>
      </c>
      <c r="BJ242" s="16" t="s">
        <v>83</v>
      </c>
      <c r="BK242" s="160">
        <f>ROUND(I242*H242,2)</f>
        <v>0</v>
      </c>
      <c r="BL242" s="16" t="s">
        <v>141</v>
      </c>
      <c r="BM242" s="159" t="s">
        <v>239</v>
      </c>
    </row>
    <row r="243" spans="2:65" s="1" customFormat="1" ht="29.25" x14ac:dyDescent="0.2">
      <c r="B243" s="31"/>
      <c r="C243" s="237"/>
      <c r="D243" s="238" t="s">
        <v>143</v>
      </c>
      <c r="E243" s="237"/>
      <c r="F243" s="239" t="s">
        <v>240</v>
      </c>
      <c r="G243" s="237"/>
      <c r="H243" s="237"/>
      <c r="I243" s="90"/>
      <c r="L243" s="31"/>
      <c r="M243" s="161"/>
      <c r="N243" s="54"/>
      <c r="O243" s="54"/>
      <c r="P243" s="54"/>
      <c r="Q243" s="54"/>
      <c r="R243" s="54"/>
      <c r="S243" s="54"/>
      <c r="T243" s="55"/>
      <c r="AT243" s="16" t="s">
        <v>143</v>
      </c>
      <c r="AU243" s="16" t="s">
        <v>85</v>
      </c>
    </row>
    <row r="244" spans="2:65" s="1" customFormat="1" ht="58.5" x14ac:dyDescent="0.2">
      <c r="B244" s="31"/>
      <c r="C244" s="237"/>
      <c r="D244" s="238" t="s">
        <v>145</v>
      </c>
      <c r="E244" s="237"/>
      <c r="F244" s="240" t="s">
        <v>241</v>
      </c>
      <c r="G244" s="237"/>
      <c r="H244" s="237"/>
      <c r="I244" s="90"/>
      <c r="L244" s="31"/>
      <c r="M244" s="161"/>
      <c r="N244" s="54"/>
      <c r="O244" s="54"/>
      <c r="P244" s="54"/>
      <c r="Q244" s="54"/>
      <c r="R244" s="54"/>
      <c r="S244" s="54"/>
      <c r="T244" s="55"/>
      <c r="AT244" s="16" t="s">
        <v>145</v>
      </c>
      <c r="AU244" s="16" t="s">
        <v>85</v>
      </c>
    </row>
    <row r="245" spans="2:65" s="12" customFormat="1" x14ac:dyDescent="0.2">
      <c r="B245" s="162"/>
      <c r="C245" s="241"/>
      <c r="D245" s="238" t="s">
        <v>147</v>
      </c>
      <c r="E245" s="242" t="s">
        <v>1</v>
      </c>
      <c r="F245" s="243" t="s">
        <v>148</v>
      </c>
      <c r="G245" s="241"/>
      <c r="H245" s="242" t="s">
        <v>1</v>
      </c>
      <c r="I245" s="164"/>
      <c r="L245" s="162"/>
      <c r="M245" s="165"/>
      <c r="N245" s="166"/>
      <c r="O245" s="166"/>
      <c r="P245" s="166"/>
      <c r="Q245" s="166"/>
      <c r="R245" s="166"/>
      <c r="S245" s="166"/>
      <c r="T245" s="167"/>
      <c r="AT245" s="163" t="s">
        <v>147</v>
      </c>
      <c r="AU245" s="163" t="s">
        <v>85</v>
      </c>
      <c r="AV245" s="12" t="s">
        <v>83</v>
      </c>
      <c r="AW245" s="12" t="s">
        <v>32</v>
      </c>
      <c r="AX245" s="12" t="s">
        <v>75</v>
      </c>
      <c r="AY245" s="163" t="s">
        <v>134</v>
      </c>
    </row>
    <row r="246" spans="2:65" s="12" customFormat="1" x14ac:dyDescent="0.2">
      <c r="B246" s="162"/>
      <c r="C246" s="241"/>
      <c r="D246" s="238" t="s">
        <v>147</v>
      </c>
      <c r="E246" s="242" t="s">
        <v>1</v>
      </c>
      <c r="F246" s="243" t="s">
        <v>158</v>
      </c>
      <c r="G246" s="241"/>
      <c r="H246" s="242" t="s">
        <v>1</v>
      </c>
      <c r="I246" s="164"/>
      <c r="L246" s="162"/>
      <c r="M246" s="165"/>
      <c r="N246" s="166"/>
      <c r="O246" s="166"/>
      <c r="P246" s="166"/>
      <c r="Q246" s="166"/>
      <c r="R246" s="166"/>
      <c r="S246" s="166"/>
      <c r="T246" s="167"/>
      <c r="AT246" s="163" t="s">
        <v>147</v>
      </c>
      <c r="AU246" s="163" t="s">
        <v>85</v>
      </c>
      <c r="AV246" s="12" t="s">
        <v>83</v>
      </c>
      <c r="AW246" s="12" t="s">
        <v>32</v>
      </c>
      <c r="AX246" s="12" t="s">
        <v>75</v>
      </c>
      <c r="AY246" s="163" t="s">
        <v>134</v>
      </c>
    </row>
    <row r="247" spans="2:65" s="12" customFormat="1" x14ac:dyDescent="0.2">
      <c r="B247" s="162"/>
      <c r="C247" s="241"/>
      <c r="D247" s="238" t="s">
        <v>147</v>
      </c>
      <c r="E247" s="242" t="s">
        <v>1</v>
      </c>
      <c r="F247" s="243" t="s">
        <v>242</v>
      </c>
      <c r="G247" s="241"/>
      <c r="H247" s="242" t="s">
        <v>1</v>
      </c>
      <c r="I247" s="164"/>
      <c r="L247" s="162"/>
      <c r="M247" s="165"/>
      <c r="N247" s="166"/>
      <c r="O247" s="166"/>
      <c r="P247" s="166"/>
      <c r="Q247" s="166"/>
      <c r="R247" s="166"/>
      <c r="S247" s="166"/>
      <c r="T247" s="167"/>
      <c r="AT247" s="163" t="s">
        <v>147</v>
      </c>
      <c r="AU247" s="163" t="s">
        <v>85</v>
      </c>
      <c r="AV247" s="12" t="s">
        <v>83</v>
      </c>
      <c r="AW247" s="12" t="s">
        <v>32</v>
      </c>
      <c r="AX247" s="12" t="s">
        <v>75</v>
      </c>
      <c r="AY247" s="163" t="s">
        <v>134</v>
      </c>
    </row>
    <row r="248" spans="2:65" s="12" customFormat="1" x14ac:dyDescent="0.2">
      <c r="B248" s="162"/>
      <c r="C248" s="241"/>
      <c r="D248" s="238" t="s">
        <v>147</v>
      </c>
      <c r="E248" s="242" t="s">
        <v>1</v>
      </c>
      <c r="F248" s="243" t="s">
        <v>191</v>
      </c>
      <c r="G248" s="241"/>
      <c r="H248" s="242" t="s">
        <v>1</v>
      </c>
      <c r="I248" s="164"/>
      <c r="L248" s="162"/>
      <c r="M248" s="165"/>
      <c r="N248" s="166"/>
      <c r="O248" s="166"/>
      <c r="P248" s="166"/>
      <c r="Q248" s="166"/>
      <c r="R248" s="166"/>
      <c r="S248" s="166"/>
      <c r="T248" s="167"/>
      <c r="AT248" s="163" t="s">
        <v>147</v>
      </c>
      <c r="AU248" s="163" t="s">
        <v>85</v>
      </c>
      <c r="AV248" s="12" t="s">
        <v>83</v>
      </c>
      <c r="AW248" s="12" t="s">
        <v>32</v>
      </c>
      <c r="AX248" s="12" t="s">
        <v>75</v>
      </c>
      <c r="AY248" s="163" t="s">
        <v>134</v>
      </c>
    </row>
    <row r="249" spans="2:65" s="13" customFormat="1" ht="22.5" x14ac:dyDescent="0.2">
      <c r="B249" s="168"/>
      <c r="C249" s="244"/>
      <c r="D249" s="238" t="s">
        <v>147</v>
      </c>
      <c r="E249" s="245" t="s">
        <v>1</v>
      </c>
      <c r="F249" s="246" t="s">
        <v>243</v>
      </c>
      <c r="G249" s="244"/>
      <c r="H249" s="247">
        <v>64.680000000000007</v>
      </c>
      <c r="I249" s="170"/>
      <c r="L249" s="168"/>
      <c r="M249" s="171"/>
      <c r="N249" s="172"/>
      <c r="O249" s="172"/>
      <c r="P249" s="172"/>
      <c r="Q249" s="172"/>
      <c r="R249" s="172"/>
      <c r="S249" s="172"/>
      <c r="T249" s="173"/>
      <c r="AT249" s="169" t="s">
        <v>147</v>
      </c>
      <c r="AU249" s="169" t="s">
        <v>85</v>
      </c>
      <c r="AV249" s="13" t="s">
        <v>85</v>
      </c>
      <c r="AW249" s="13" t="s">
        <v>32</v>
      </c>
      <c r="AX249" s="13" t="s">
        <v>75</v>
      </c>
      <c r="AY249" s="169" t="s">
        <v>134</v>
      </c>
    </row>
    <row r="250" spans="2:65" s="14" customFormat="1" x14ac:dyDescent="0.2">
      <c r="B250" s="174"/>
      <c r="C250" s="248"/>
      <c r="D250" s="238" t="s">
        <v>147</v>
      </c>
      <c r="E250" s="249" t="s">
        <v>1</v>
      </c>
      <c r="F250" s="250" t="s">
        <v>152</v>
      </c>
      <c r="G250" s="248"/>
      <c r="H250" s="251">
        <v>64.680000000000007</v>
      </c>
      <c r="I250" s="176"/>
      <c r="L250" s="174"/>
      <c r="M250" s="177"/>
      <c r="N250" s="178"/>
      <c r="O250" s="178"/>
      <c r="P250" s="178"/>
      <c r="Q250" s="178"/>
      <c r="R250" s="178"/>
      <c r="S250" s="178"/>
      <c r="T250" s="179"/>
      <c r="AT250" s="175" t="s">
        <v>147</v>
      </c>
      <c r="AU250" s="175" t="s">
        <v>85</v>
      </c>
      <c r="AV250" s="14" t="s">
        <v>141</v>
      </c>
      <c r="AW250" s="14" t="s">
        <v>32</v>
      </c>
      <c r="AX250" s="14" t="s">
        <v>83</v>
      </c>
      <c r="AY250" s="175" t="s">
        <v>134</v>
      </c>
    </row>
    <row r="251" spans="2:65" s="1" customFormat="1" ht="24" customHeight="1" x14ac:dyDescent="0.2">
      <c r="B251" s="151"/>
      <c r="C251" s="232" t="s">
        <v>244</v>
      </c>
      <c r="D251" s="232" t="s">
        <v>136</v>
      </c>
      <c r="E251" s="233" t="s">
        <v>245</v>
      </c>
      <c r="F251" s="234" t="s">
        <v>246</v>
      </c>
      <c r="G251" s="235" t="s">
        <v>172</v>
      </c>
      <c r="H251" s="236">
        <v>19.404</v>
      </c>
      <c r="I251" s="153"/>
      <c r="J251" s="154">
        <f>ROUND(I251*H251,2)</f>
        <v>0</v>
      </c>
      <c r="K251" s="152" t="s">
        <v>140</v>
      </c>
      <c r="L251" s="31"/>
      <c r="M251" s="155" t="s">
        <v>1</v>
      </c>
      <c r="N251" s="156" t="s">
        <v>40</v>
      </c>
      <c r="O251" s="54"/>
      <c r="P251" s="157">
        <f>O251*H251</f>
        <v>0</v>
      </c>
      <c r="Q251" s="157">
        <v>0</v>
      </c>
      <c r="R251" s="157">
        <f>Q251*H251</f>
        <v>0</v>
      </c>
      <c r="S251" s="157">
        <v>0</v>
      </c>
      <c r="T251" s="158">
        <f>S251*H251</f>
        <v>0</v>
      </c>
      <c r="AR251" s="159" t="s">
        <v>141</v>
      </c>
      <c r="AT251" s="159" t="s">
        <v>136</v>
      </c>
      <c r="AU251" s="159" t="s">
        <v>85</v>
      </c>
      <c r="AY251" s="16" t="s">
        <v>134</v>
      </c>
      <c r="BE251" s="160">
        <f>IF(N251="základní",J251,0)</f>
        <v>0</v>
      </c>
      <c r="BF251" s="160">
        <f>IF(N251="snížená",J251,0)</f>
        <v>0</v>
      </c>
      <c r="BG251" s="160">
        <f>IF(N251="zákl. přenesená",J251,0)</f>
        <v>0</v>
      </c>
      <c r="BH251" s="160">
        <f>IF(N251="sníž. přenesená",J251,0)</f>
        <v>0</v>
      </c>
      <c r="BI251" s="160">
        <f>IF(N251="nulová",J251,0)</f>
        <v>0</v>
      </c>
      <c r="BJ251" s="16" t="s">
        <v>83</v>
      </c>
      <c r="BK251" s="160">
        <f>ROUND(I251*H251,2)</f>
        <v>0</v>
      </c>
      <c r="BL251" s="16" t="s">
        <v>141</v>
      </c>
      <c r="BM251" s="159" t="s">
        <v>247</v>
      </c>
    </row>
    <row r="252" spans="2:65" s="1" customFormat="1" ht="39" x14ac:dyDescent="0.2">
      <c r="B252" s="31"/>
      <c r="C252" s="237"/>
      <c r="D252" s="238" t="s">
        <v>143</v>
      </c>
      <c r="E252" s="237"/>
      <c r="F252" s="239" t="s">
        <v>248</v>
      </c>
      <c r="G252" s="237"/>
      <c r="H252" s="237"/>
      <c r="I252" s="90"/>
      <c r="L252" s="31"/>
      <c r="M252" s="161"/>
      <c r="N252" s="54"/>
      <c r="O252" s="54"/>
      <c r="P252" s="54"/>
      <c r="Q252" s="54"/>
      <c r="R252" s="54"/>
      <c r="S252" s="54"/>
      <c r="T252" s="55"/>
      <c r="AT252" s="16" t="s">
        <v>143</v>
      </c>
      <c r="AU252" s="16" t="s">
        <v>85</v>
      </c>
    </row>
    <row r="253" spans="2:65" s="1" customFormat="1" ht="58.5" x14ac:dyDescent="0.2">
      <c r="B253" s="31"/>
      <c r="C253" s="237"/>
      <c r="D253" s="238" t="s">
        <v>145</v>
      </c>
      <c r="E253" s="237"/>
      <c r="F253" s="240" t="s">
        <v>241</v>
      </c>
      <c r="G253" s="237"/>
      <c r="H253" s="237"/>
      <c r="I253" s="90"/>
      <c r="L253" s="31"/>
      <c r="M253" s="161"/>
      <c r="N253" s="54"/>
      <c r="O253" s="54"/>
      <c r="P253" s="54"/>
      <c r="Q253" s="54"/>
      <c r="R253" s="54"/>
      <c r="S253" s="54"/>
      <c r="T253" s="55"/>
      <c r="AT253" s="16" t="s">
        <v>145</v>
      </c>
      <c r="AU253" s="16" t="s">
        <v>85</v>
      </c>
    </row>
    <row r="254" spans="2:65" s="12" customFormat="1" x14ac:dyDescent="0.2">
      <c r="B254" s="162"/>
      <c r="C254" s="241"/>
      <c r="D254" s="238" t="s">
        <v>147</v>
      </c>
      <c r="E254" s="242" t="s">
        <v>1</v>
      </c>
      <c r="F254" s="243" t="s">
        <v>148</v>
      </c>
      <c r="G254" s="241"/>
      <c r="H254" s="242" t="s">
        <v>1</v>
      </c>
      <c r="I254" s="164"/>
      <c r="L254" s="162"/>
      <c r="M254" s="165"/>
      <c r="N254" s="166"/>
      <c r="O254" s="166"/>
      <c r="P254" s="166"/>
      <c r="Q254" s="166"/>
      <c r="R254" s="166"/>
      <c r="S254" s="166"/>
      <c r="T254" s="167"/>
      <c r="AT254" s="163" t="s">
        <v>147</v>
      </c>
      <c r="AU254" s="163" t="s">
        <v>85</v>
      </c>
      <c r="AV254" s="12" t="s">
        <v>83</v>
      </c>
      <c r="AW254" s="12" t="s">
        <v>32</v>
      </c>
      <c r="AX254" s="12" t="s">
        <v>75</v>
      </c>
      <c r="AY254" s="163" t="s">
        <v>134</v>
      </c>
    </row>
    <row r="255" spans="2:65" s="12" customFormat="1" x14ac:dyDescent="0.2">
      <c r="B255" s="162"/>
      <c r="C255" s="241"/>
      <c r="D255" s="238" t="s">
        <v>147</v>
      </c>
      <c r="E255" s="242" t="s">
        <v>1</v>
      </c>
      <c r="F255" s="243" t="s">
        <v>158</v>
      </c>
      <c r="G255" s="241"/>
      <c r="H255" s="242" t="s">
        <v>1</v>
      </c>
      <c r="I255" s="164"/>
      <c r="L255" s="162"/>
      <c r="M255" s="165"/>
      <c r="N255" s="166"/>
      <c r="O255" s="166"/>
      <c r="P255" s="166"/>
      <c r="Q255" s="166"/>
      <c r="R255" s="166"/>
      <c r="S255" s="166"/>
      <c r="T255" s="167"/>
      <c r="AT255" s="163" t="s">
        <v>147</v>
      </c>
      <c r="AU255" s="163" t="s">
        <v>85</v>
      </c>
      <c r="AV255" s="12" t="s">
        <v>83</v>
      </c>
      <c r="AW255" s="12" t="s">
        <v>32</v>
      </c>
      <c r="AX255" s="12" t="s">
        <v>75</v>
      </c>
      <c r="AY255" s="163" t="s">
        <v>134</v>
      </c>
    </row>
    <row r="256" spans="2:65" s="12" customFormat="1" x14ac:dyDescent="0.2">
      <c r="B256" s="162"/>
      <c r="C256" s="241"/>
      <c r="D256" s="238" t="s">
        <v>147</v>
      </c>
      <c r="E256" s="242" t="s">
        <v>1</v>
      </c>
      <c r="F256" s="243" t="s">
        <v>242</v>
      </c>
      <c r="G256" s="241"/>
      <c r="H256" s="242" t="s">
        <v>1</v>
      </c>
      <c r="I256" s="164"/>
      <c r="L256" s="162"/>
      <c r="M256" s="165"/>
      <c r="N256" s="166"/>
      <c r="O256" s="166"/>
      <c r="P256" s="166"/>
      <c r="Q256" s="166"/>
      <c r="R256" s="166"/>
      <c r="S256" s="166"/>
      <c r="T256" s="167"/>
      <c r="AT256" s="163" t="s">
        <v>147</v>
      </c>
      <c r="AU256" s="163" t="s">
        <v>85</v>
      </c>
      <c r="AV256" s="12" t="s">
        <v>83</v>
      </c>
      <c r="AW256" s="12" t="s">
        <v>32</v>
      </c>
      <c r="AX256" s="12" t="s">
        <v>75</v>
      </c>
      <c r="AY256" s="163" t="s">
        <v>134</v>
      </c>
    </row>
    <row r="257" spans="2:65" s="12" customFormat="1" x14ac:dyDescent="0.2">
      <c r="B257" s="162"/>
      <c r="C257" s="241"/>
      <c r="D257" s="238" t="s">
        <v>147</v>
      </c>
      <c r="E257" s="242" t="s">
        <v>1</v>
      </c>
      <c r="F257" s="243" t="s">
        <v>191</v>
      </c>
      <c r="G257" s="241"/>
      <c r="H257" s="242" t="s">
        <v>1</v>
      </c>
      <c r="I257" s="164"/>
      <c r="L257" s="162"/>
      <c r="M257" s="165"/>
      <c r="N257" s="166"/>
      <c r="O257" s="166"/>
      <c r="P257" s="166"/>
      <c r="Q257" s="166"/>
      <c r="R257" s="166"/>
      <c r="S257" s="166"/>
      <c r="T257" s="167"/>
      <c r="AT257" s="163" t="s">
        <v>147</v>
      </c>
      <c r="AU257" s="163" t="s">
        <v>85</v>
      </c>
      <c r="AV257" s="12" t="s">
        <v>83</v>
      </c>
      <c r="AW257" s="12" t="s">
        <v>32</v>
      </c>
      <c r="AX257" s="12" t="s">
        <v>75</v>
      </c>
      <c r="AY257" s="163" t="s">
        <v>134</v>
      </c>
    </row>
    <row r="258" spans="2:65" s="13" customFormat="1" ht="22.5" x14ac:dyDescent="0.2">
      <c r="B258" s="168"/>
      <c r="C258" s="244"/>
      <c r="D258" s="238" t="s">
        <v>147</v>
      </c>
      <c r="E258" s="245" t="s">
        <v>1</v>
      </c>
      <c r="F258" s="246" t="s">
        <v>243</v>
      </c>
      <c r="G258" s="244"/>
      <c r="H258" s="247">
        <v>64.680000000000007</v>
      </c>
      <c r="I258" s="170"/>
      <c r="L258" s="168"/>
      <c r="M258" s="171"/>
      <c r="N258" s="172"/>
      <c r="O258" s="172"/>
      <c r="P258" s="172"/>
      <c r="Q258" s="172"/>
      <c r="R258" s="172"/>
      <c r="S258" s="172"/>
      <c r="T258" s="173"/>
      <c r="AT258" s="169" t="s">
        <v>147</v>
      </c>
      <c r="AU258" s="169" t="s">
        <v>85</v>
      </c>
      <c r="AV258" s="13" t="s">
        <v>85</v>
      </c>
      <c r="AW258" s="13" t="s">
        <v>32</v>
      </c>
      <c r="AX258" s="13" t="s">
        <v>75</v>
      </c>
      <c r="AY258" s="169" t="s">
        <v>134</v>
      </c>
    </row>
    <row r="259" spans="2:65" s="14" customFormat="1" x14ac:dyDescent="0.2">
      <c r="B259" s="174"/>
      <c r="C259" s="248"/>
      <c r="D259" s="238" t="s">
        <v>147</v>
      </c>
      <c r="E259" s="249" t="s">
        <v>1</v>
      </c>
      <c r="F259" s="250" t="s">
        <v>152</v>
      </c>
      <c r="G259" s="248"/>
      <c r="H259" s="251">
        <v>64.680000000000007</v>
      </c>
      <c r="I259" s="176"/>
      <c r="L259" s="174"/>
      <c r="M259" s="177"/>
      <c r="N259" s="178"/>
      <c r="O259" s="178"/>
      <c r="P259" s="178"/>
      <c r="Q259" s="178"/>
      <c r="R259" s="178"/>
      <c r="S259" s="178"/>
      <c r="T259" s="179"/>
      <c r="AT259" s="175" t="s">
        <v>147</v>
      </c>
      <c r="AU259" s="175" t="s">
        <v>85</v>
      </c>
      <c r="AV259" s="14" t="s">
        <v>141</v>
      </c>
      <c r="AW259" s="14" t="s">
        <v>32</v>
      </c>
      <c r="AX259" s="14" t="s">
        <v>83</v>
      </c>
      <c r="AY259" s="175" t="s">
        <v>134</v>
      </c>
    </row>
    <row r="260" spans="2:65" s="13" customFormat="1" x14ac:dyDescent="0.2">
      <c r="B260" s="168"/>
      <c r="C260" s="244"/>
      <c r="D260" s="238" t="s">
        <v>147</v>
      </c>
      <c r="E260" s="244"/>
      <c r="F260" s="246" t="s">
        <v>249</v>
      </c>
      <c r="G260" s="244"/>
      <c r="H260" s="247">
        <v>19.404</v>
      </c>
      <c r="I260" s="170"/>
      <c r="L260" s="168"/>
      <c r="M260" s="171"/>
      <c r="N260" s="172"/>
      <c r="O260" s="172"/>
      <c r="P260" s="172"/>
      <c r="Q260" s="172"/>
      <c r="R260" s="172"/>
      <c r="S260" s="172"/>
      <c r="T260" s="173"/>
      <c r="AT260" s="169" t="s">
        <v>147</v>
      </c>
      <c r="AU260" s="169" t="s">
        <v>85</v>
      </c>
      <c r="AV260" s="13" t="s">
        <v>85</v>
      </c>
      <c r="AW260" s="13" t="s">
        <v>3</v>
      </c>
      <c r="AX260" s="13" t="s">
        <v>83</v>
      </c>
      <c r="AY260" s="169" t="s">
        <v>134</v>
      </c>
    </row>
    <row r="261" spans="2:65" s="1" customFormat="1" ht="16.5" customHeight="1" x14ac:dyDescent="0.2">
      <c r="B261" s="151"/>
      <c r="C261" s="232" t="s">
        <v>250</v>
      </c>
      <c r="D261" s="232" t="s">
        <v>136</v>
      </c>
      <c r="E261" s="233" t="s">
        <v>251</v>
      </c>
      <c r="F261" s="234" t="s">
        <v>252</v>
      </c>
      <c r="G261" s="235" t="s">
        <v>139</v>
      </c>
      <c r="H261" s="236">
        <v>1036.47</v>
      </c>
      <c r="I261" s="153"/>
      <c r="J261" s="154">
        <f>ROUND(I261*H261,2)</f>
        <v>0</v>
      </c>
      <c r="K261" s="152" t="s">
        <v>140</v>
      </c>
      <c r="L261" s="31"/>
      <c r="M261" s="155" t="s">
        <v>1</v>
      </c>
      <c r="N261" s="156" t="s">
        <v>40</v>
      </c>
      <c r="O261" s="54"/>
      <c r="P261" s="157">
        <f>O261*H261</f>
        <v>0</v>
      </c>
      <c r="Q261" s="157">
        <v>5.8E-4</v>
      </c>
      <c r="R261" s="157">
        <f>Q261*H261</f>
        <v>0.60115260000000004</v>
      </c>
      <c r="S261" s="157">
        <v>0</v>
      </c>
      <c r="T261" s="158">
        <f>S261*H261</f>
        <v>0</v>
      </c>
      <c r="AR261" s="159" t="s">
        <v>141</v>
      </c>
      <c r="AT261" s="159" t="s">
        <v>136</v>
      </c>
      <c r="AU261" s="159" t="s">
        <v>85</v>
      </c>
      <c r="AY261" s="16" t="s">
        <v>134</v>
      </c>
      <c r="BE261" s="160">
        <f>IF(N261="základní",J261,0)</f>
        <v>0</v>
      </c>
      <c r="BF261" s="160">
        <f>IF(N261="snížená",J261,0)</f>
        <v>0</v>
      </c>
      <c r="BG261" s="160">
        <f>IF(N261="zákl. přenesená",J261,0)</f>
        <v>0</v>
      </c>
      <c r="BH261" s="160">
        <f>IF(N261="sníž. přenesená",J261,0)</f>
        <v>0</v>
      </c>
      <c r="BI261" s="160">
        <f>IF(N261="nulová",J261,0)</f>
        <v>0</v>
      </c>
      <c r="BJ261" s="16" t="s">
        <v>83</v>
      </c>
      <c r="BK261" s="160">
        <f>ROUND(I261*H261,2)</f>
        <v>0</v>
      </c>
      <c r="BL261" s="16" t="s">
        <v>141</v>
      </c>
      <c r="BM261" s="159" t="s">
        <v>253</v>
      </c>
    </row>
    <row r="262" spans="2:65" s="1" customFormat="1" ht="19.5" x14ac:dyDescent="0.2">
      <c r="B262" s="31"/>
      <c r="C262" s="237"/>
      <c r="D262" s="238" t="s">
        <v>143</v>
      </c>
      <c r="E262" s="237"/>
      <c r="F262" s="239" t="s">
        <v>254</v>
      </c>
      <c r="G262" s="237"/>
      <c r="H262" s="237"/>
      <c r="I262" s="90"/>
      <c r="L262" s="31"/>
      <c r="M262" s="161"/>
      <c r="N262" s="54"/>
      <c r="O262" s="54"/>
      <c r="P262" s="54"/>
      <c r="Q262" s="54"/>
      <c r="R262" s="54"/>
      <c r="S262" s="54"/>
      <c r="T262" s="55"/>
      <c r="AT262" s="16" t="s">
        <v>143</v>
      </c>
      <c r="AU262" s="16" t="s">
        <v>85</v>
      </c>
    </row>
    <row r="263" spans="2:65" s="1" customFormat="1" ht="29.25" x14ac:dyDescent="0.2">
      <c r="B263" s="31"/>
      <c r="C263" s="237"/>
      <c r="D263" s="238" t="s">
        <v>145</v>
      </c>
      <c r="E263" s="237"/>
      <c r="F263" s="240" t="s">
        <v>255</v>
      </c>
      <c r="G263" s="237"/>
      <c r="H263" s="237"/>
      <c r="I263" s="90"/>
      <c r="L263" s="31"/>
      <c r="M263" s="161"/>
      <c r="N263" s="54"/>
      <c r="O263" s="54"/>
      <c r="P263" s="54"/>
      <c r="Q263" s="54"/>
      <c r="R263" s="54"/>
      <c r="S263" s="54"/>
      <c r="T263" s="55"/>
      <c r="AT263" s="16" t="s">
        <v>145</v>
      </c>
      <c r="AU263" s="16" t="s">
        <v>85</v>
      </c>
    </row>
    <row r="264" spans="2:65" s="12" customFormat="1" x14ac:dyDescent="0.2">
      <c r="B264" s="162"/>
      <c r="C264" s="241"/>
      <c r="D264" s="238" t="s">
        <v>147</v>
      </c>
      <c r="E264" s="242" t="s">
        <v>1</v>
      </c>
      <c r="F264" s="243" t="s">
        <v>148</v>
      </c>
      <c r="G264" s="241"/>
      <c r="H264" s="242" t="s">
        <v>1</v>
      </c>
      <c r="I264" s="164"/>
      <c r="L264" s="162"/>
      <c r="M264" s="165"/>
      <c r="N264" s="166"/>
      <c r="O264" s="166"/>
      <c r="P264" s="166"/>
      <c r="Q264" s="166"/>
      <c r="R264" s="166"/>
      <c r="S264" s="166"/>
      <c r="T264" s="167"/>
      <c r="AT264" s="163" t="s">
        <v>147</v>
      </c>
      <c r="AU264" s="163" t="s">
        <v>85</v>
      </c>
      <c r="AV264" s="12" t="s">
        <v>83</v>
      </c>
      <c r="AW264" s="12" t="s">
        <v>32</v>
      </c>
      <c r="AX264" s="12" t="s">
        <v>75</v>
      </c>
      <c r="AY264" s="163" t="s">
        <v>134</v>
      </c>
    </row>
    <row r="265" spans="2:65" s="12" customFormat="1" x14ac:dyDescent="0.2">
      <c r="B265" s="162"/>
      <c r="C265" s="241"/>
      <c r="D265" s="238" t="s">
        <v>147</v>
      </c>
      <c r="E265" s="242" t="s">
        <v>1</v>
      </c>
      <c r="F265" s="243" t="s">
        <v>158</v>
      </c>
      <c r="G265" s="241"/>
      <c r="H265" s="242" t="s">
        <v>1</v>
      </c>
      <c r="I265" s="164"/>
      <c r="L265" s="162"/>
      <c r="M265" s="165"/>
      <c r="N265" s="166"/>
      <c r="O265" s="166"/>
      <c r="P265" s="166"/>
      <c r="Q265" s="166"/>
      <c r="R265" s="166"/>
      <c r="S265" s="166"/>
      <c r="T265" s="167"/>
      <c r="AT265" s="163" t="s">
        <v>147</v>
      </c>
      <c r="AU265" s="163" t="s">
        <v>85</v>
      </c>
      <c r="AV265" s="12" t="s">
        <v>83</v>
      </c>
      <c r="AW265" s="12" t="s">
        <v>32</v>
      </c>
      <c r="AX265" s="12" t="s">
        <v>75</v>
      </c>
      <c r="AY265" s="163" t="s">
        <v>134</v>
      </c>
    </row>
    <row r="266" spans="2:65" s="12" customFormat="1" x14ac:dyDescent="0.2">
      <c r="B266" s="162"/>
      <c r="C266" s="241"/>
      <c r="D266" s="238" t="s">
        <v>147</v>
      </c>
      <c r="E266" s="242" t="s">
        <v>1</v>
      </c>
      <c r="F266" s="243" t="s">
        <v>220</v>
      </c>
      <c r="G266" s="241"/>
      <c r="H266" s="242" t="s">
        <v>1</v>
      </c>
      <c r="I266" s="164"/>
      <c r="L266" s="162"/>
      <c r="M266" s="165"/>
      <c r="N266" s="166"/>
      <c r="O266" s="166"/>
      <c r="P266" s="166"/>
      <c r="Q266" s="166"/>
      <c r="R266" s="166"/>
      <c r="S266" s="166"/>
      <c r="T266" s="167"/>
      <c r="AT266" s="163" t="s">
        <v>147</v>
      </c>
      <c r="AU266" s="163" t="s">
        <v>85</v>
      </c>
      <c r="AV266" s="12" t="s">
        <v>83</v>
      </c>
      <c r="AW266" s="12" t="s">
        <v>32</v>
      </c>
      <c r="AX266" s="12" t="s">
        <v>75</v>
      </c>
      <c r="AY266" s="163" t="s">
        <v>134</v>
      </c>
    </row>
    <row r="267" spans="2:65" s="12" customFormat="1" x14ac:dyDescent="0.2">
      <c r="B267" s="162"/>
      <c r="C267" s="241"/>
      <c r="D267" s="238" t="s">
        <v>147</v>
      </c>
      <c r="E267" s="242" t="s">
        <v>1</v>
      </c>
      <c r="F267" s="243" t="s">
        <v>191</v>
      </c>
      <c r="G267" s="241"/>
      <c r="H267" s="242" t="s">
        <v>1</v>
      </c>
      <c r="I267" s="164"/>
      <c r="L267" s="162"/>
      <c r="M267" s="165"/>
      <c r="N267" s="166"/>
      <c r="O267" s="166"/>
      <c r="P267" s="166"/>
      <c r="Q267" s="166"/>
      <c r="R267" s="166"/>
      <c r="S267" s="166"/>
      <c r="T267" s="167"/>
      <c r="AT267" s="163" t="s">
        <v>147</v>
      </c>
      <c r="AU267" s="163" t="s">
        <v>85</v>
      </c>
      <c r="AV267" s="12" t="s">
        <v>83</v>
      </c>
      <c r="AW267" s="12" t="s">
        <v>32</v>
      </c>
      <c r="AX267" s="12" t="s">
        <v>75</v>
      </c>
      <c r="AY267" s="163" t="s">
        <v>134</v>
      </c>
    </row>
    <row r="268" spans="2:65" s="13" customFormat="1" x14ac:dyDescent="0.2">
      <c r="B268" s="168"/>
      <c r="C268" s="244"/>
      <c r="D268" s="238" t="s">
        <v>147</v>
      </c>
      <c r="E268" s="245" t="s">
        <v>1</v>
      </c>
      <c r="F268" s="246" t="s">
        <v>256</v>
      </c>
      <c r="G268" s="244"/>
      <c r="H268" s="247">
        <v>23.765000000000001</v>
      </c>
      <c r="I268" s="170"/>
      <c r="L268" s="168"/>
      <c r="M268" s="171"/>
      <c r="N268" s="172"/>
      <c r="O268" s="172"/>
      <c r="P268" s="172"/>
      <c r="Q268" s="172"/>
      <c r="R268" s="172"/>
      <c r="S268" s="172"/>
      <c r="T268" s="173"/>
      <c r="AT268" s="169" t="s">
        <v>147</v>
      </c>
      <c r="AU268" s="169" t="s">
        <v>85</v>
      </c>
      <c r="AV268" s="13" t="s">
        <v>85</v>
      </c>
      <c r="AW268" s="13" t="s">
        <v>32</v>
      </c>
      <c r="AX268" s="13" t="s">
        <v>75</v>
      </c>
      <c r="AY268" s="169" t="s">
        <v>134</v>
      </c>
    </row>
    <row r="269" spans="2:65" s="12" customFormat="1" ht="22.5" x14ac:dyDescent="0.2">
      <c r="B269" s="162"/>
      <c r="C269" s="241"/>
      <c r="D269" s="238" t="s">
        <v>147</v>
      </c>
      <c r="E269" s="242" t="s">
        <v>1</v>
      </c>
      <c r="F269" s="243" t="s">
        <v>222</v>
      </c>
      <c r="G269" s="241"/>
      <c r="H269" s="242" t="s">
        <v>1</v>
      </c>
      <c r="I269" s="164"/>
      <c r="L269" s="162"/>
      <c r="M269" s="165"/>
      <c r="N269" s="166"/>
      <c r="O269" s="166"/>
      <c r="P269" s="166"/>
      <c r="Q269" s="166"/>
      <c r="R269" s="166"/>
      <c r="S269" s="166"/>
      <c r="T269" s="167"/>
      <c r="AT269" s="163" t="s">
        <v>147</v>
      </c>
      <c r="AU269" s="163" t="s">
        <v>85</v>
      </c>
      <c r="AV269" s="12" t="s">
        <v>83</v>
      </c>
      <c r="AW269" s="12" t="s">
        <v>32</v>
      </c>
      <c r="AX269" s="12" t="s">
        <v>75</v>
      </c>
      <c r="AY269" s="163" t="s">
        <v>134</v>
      </c>
    </row>
    <row r="270" spans="2:65" s="13" customFormat="1" x14ac:dyDescent="0.2">
      <c r="B270" s="168"/>
      <c r="C270" s="244"/>
      <c r="D270" s="238" t="s">
        <v>147</v>
      </c>
      <c r="E270" s="245" t="s">
        <v>1</v>
      </c>
      <c r="F270" s="246" t="s">
        <v>257</v>
      </c>
      <c r="G270" s="244"/>
      <c r="H270" s="247">
        <v>34.103999999999999</v>
      </c>
      <c r="I270" s="170"/>
      <c r="L270" s="168"/>
      <c r="M270" s="171"/>
      <c r="N270" s="172"/>
      <c r="O270" s="172"/>
      <c r="P270" s="172"/>
      <c r="Q270" s="172"/>
      <c r="R270" s="172"/>
      <c r="S270" s="172"/>
      <c r="T270" s="173"/>
      <c r="AT270" s="169" t="s">
        <v>147</v>
      </c>
      <c r="AU270" s="169" t="s">
        <v>85</v>
      </c>
      <c r="AV270" s="13" t="s">
        <v>85</v>
      </c>
      <c r="AW270" s="13" t="s">
        <v>32</v>
      </c>
      <c r="AX270" s="13" t="s">
        <v>75</v>
      </c>
      <c r="AY270" s="169" t="s">
        <v>134</v>
      </c>
    </row>
    <row r="271" spans="2:65" s="13" customFormat="1" x14ac:dyDescent="0.2">
      <c r="B271" s="168"/>
      <c r="C271" s="244"/>
      <c r="D271" s="238" t="s">
        <v>147</v>
      </c>
      <c r="E271" s="245" t="s">
        <v>1</v>
      </c>
      <c r="F271" s="246" t="s">
        <v>258</v>
      </c>
      <c r="G271" s="244"/>
      <c r="H271" s="247">
        <v>50.078000000000003</v>
      </c>
      <c r="I271" s="170"/>
      <c r="L271" s="168"/>
      <c r="M271" s="171"/>
      <c r="N271" s="172"/>
      <c r="O271" s="172"/>
      <c r="P271" s="172"/>
      <c r="Q271" s="172"/>
      <c r="R271" s="172"/>
      <c r="S271" s="172"/>
      <c r="T271" s="173"/>
      <c r="AT271" s="169" t="s">
        <v>147</v>
      </c>
      <c r="AU271" s="169" t="s">
        <v>85</v>
      </c>
      <c r="AV271" s="13" t="s">
        <v>85</v>
      </c>
      <c r="AW271" s="13" t="s">
        <v>32</v>
      </c>
      <c r="AX271" s="13" t="s">
        <v>75</v>
      </c>
      <c r="AY271" s="169" t="s">
        <v>134</v>
      </c>
    </row>
    <row r="272" spans="2:65" s="13" customFormat="1" x14ac:dyDescent="0.2">
      <c r="B272" s="168"/>
      <c r="C272" s="244"/>
      <c r="D272" s="238" t="s">
        <v>147</v>
      </c>
      <c r="E272" s="245" t="s">
        <v>1</v>
      </c>
      <c r="F272" s="246" t="s">
        <v>259</v>
      </c>
      <c r="G272" s="244"/>
      <c r="H272" s="247">
        <v>49.734999999999999</v>
      </c>
      <c r="I272" s="170"/>
      <c r="L272" s="168"/>
      <c r="M272" s="171"/>
      <c r="N272" s="172"/>
      <c r="O272" s="172"/>
      <c r="P272" s="172"/>
      <c r="Q272" s="172"/>
      <c r="R272" s="172"/>
      <c r="S272" s="172"/>
      <c r="T272" s="173"/>
      <c r="AT272" s="169" t="s">
        <v>147</v>
      </c>
      <c r="AU272" s="169" t="s">
        <v>85</v>
      </c>
      <c r="AV272" s="13" t="s">
        <v>85</v>
      </c>
      <c r="AW272" s="13" t="s">
        <v>32</v>
      </c>
      <c r="AX272" s="13" t="s">
        <v>75</v>
      </c>
      <c r="AY272" s="169" t="s">
        <v>134</v>
      </c>
    </row>
    <row r="273" spans="2:65" s="12" customFormat="1" x14ac:dyDescent="0.2">
      <c r="B273" s="162"/>
      <c r="C273" s="241"/>
      <c r="D273" s="238" t="s">
        <v>147</v>
      </c>
      <c r="E273" s="242" t="s">
        <v>1</v>
      </c>
      <c r="F273" s="243" t="s">
        <v>226</v>
      </c>
      <c r="G273" s="241"/>
      <c r="H273" s="242" t="s">
        <v>1</v>
      </c>
      <c r="I273" s="164"/>
      <c r="L273" s="162"/>
      <c r="M273" s="165"/>
      <c r="N273" s="166"/>
      <c r="O273" s="166"/>
      <c r="P273" s="166"/>
      <c r="Q273" s="166"/>
      <c r="R273" s="166"/>
      <c r="S273" s="166"/>
      <c r="T273" s="167"/>
      <c r="AT273" s="163" t="s">
        <v>147</v>
      </c>
      <c r="AU273" s="163" t="s">
        <v>85</v>
      </c>
      <c r="AV273" s="12" t="s">
        <v>83</v>
      </c>
      <c r="AW273" s="12" t="s">
        <v>32</v>
      </c>
      <c r="AX273" s="12" t="s">
        <v>75</v>
      </c>
      <c r="AY273" s="163" t="s">
        <v>134</v>
      </c>
    </row>
    <row r="274" spans="2:65" s="13" customFormat="1" x14ac:dyDescent="0.2">
      <c r="B274" s="168"/>
      <c r="C274" s="244"/>
      <c r="D274" s="238" t="s">
        <v>147</v>
      </c>
      <c r="E274" s="245" t="s">
        <v>1</v>
      </c>
      <c r="F274" s="246" t="s">
        <v>260</v>
      </c>
      <c r="G274" s="244"/>
      <c r="H274" s="247">
        <v>189.40700000000001</v>
      </c>
      <c r="I274" s="170"/>
      <c r="L274" s="168"/>
      <c r="M274" s="171"/>
      <c r="N274" s="172"/>
      <c r="O274" s="172"/>
      <c r="P274" s="172"/>
      <c r="Q274" s="172"/>
      <c r="R274" s="172"/>
      <c r="S274" s="172"/>
      <c r="T274" s="173"/>
      <c r="AT274" s="169" t="s">
        <v>147</v>
      </c>
      <c r="AU274" s="169" t="s">
        <v>85</v>
      </c>
      <c r="AV274" s="13" t="s">
        <v>85</v>
      </c>
      <c r="AW274" s="13" t="s">
        <v>32</v>
      </c>
      <c r="AX274" s="13" t="s">
        <v>75</v>
      </c>
      <c r="AY274" s="169" t="s">
        <v>134</v>
      </c>
    </row>
    <row r="275" spans="2:65" s="13" customFormat="1" x14ac:dyDescent="0.2">
      <c r="B275" s="168"/>
      <c r="C275" s="244"/>
      <c r="D275" s="238" t="s">
        <v>147</v>
      </c>
      <c r="E275" s="245" t="s">
        <v>1</v>
      </c>
      <c r="F275" s="246" t="s">
        <v>261</v>
      </c>
      <c r="G275" s="244"/>
      <c r="H275" s="247">
        <v>216.82499999999999</v>
      </c>
      <c r="I275" s="170"/>
      <c r="L275" s="168"/>
      <c r="M275" s="171"/>
      <c r="N275" s="172"/>
      <c r="O275" s="172"/>
      <c r="P275" s="172"/>
      <c r="Q275" s="172"/>
      <c r="R275" s="172"/>
      <c r="S275" s="172"/>
      <c r="T275" s="173"/>
      <c r="AT275" s="169" t="s">
        <v>147</v>
      </c>
      <c r="AU275" s="169" t="s">
        <v>85</v>
      </c>
      <c r="AV275" s="13" t="s">
        <v>85</v>
      </c>
      <c r="AW275" s="13" t="s">
        <v>32</v>
      </c>
      <c r="AX275" s="13" t="s">
        <v>75</v>
      </c>
      <c r="AY275" s="169" t="s">
        <v>134</v>
      </c>
    </row>
    <row r="276" spans="2:65" s="13" customFormat="1" x14ac:dyDescent="0.2">
      <c r="B276" s="168"/>
      <c r="C276" s="244"/>
      <c r="D276" s="238" t="s">
        <v>147</v>
      </c>
      <c r="E276" s="245" t="s">
        <v>1</v>
      </c>
      <c r="F276" s="246" t="s">
        <v>262</v>
      </c>
      <c r="G276" s="244"/>
      <c r="H276" s="247">
        <v>325.55599999999998</v>
      </c>
      <c r="I276" s="170"/>
      <c r="L276" s="168"/>
      <c r="M276" s="171"/>
      <c r="N276" s="172"/>
      <c r="O276" s="172"/>
      <c r="P276" s="172"/>
      <c r="Q276" s="172"/>
      <c r="R276" s="172"/>
      <c r="S276" s="172"/>
      <c r="T276" s="173"/>
      <c r="AT276" s="169" t="s">
        <v>147</v>
      </c>
      <c r="AU276" s="169" t="s">
        <v>85</v>
      </c>
      <c r="AV276" s="13" t="s">
        <v>85</v>
      </c>
      <c r="AW276" s="13" t="s">
        <v>32</v>
      </c>
      <c r="AX276" s="13" t="s">
        <v>75</v>
      </c>
      <c r="AY276" s="169" t="s">
        <v>134</v>
      </c>
    </row>
    <row r="277" spans="2:65" s="12" customFormat="1" x14ac:dyDescent="0.2">
      <c r="B277" s="162"/>
      <c r="C277" s="241"/>
      <c r="D277" s="238" t="s">
        <v>147</v>
      </c>
      <c r="E277" s="242" t="s">
        <v>1</v>
      </c>
      <c r="F277" s="243" t="s">
        <v>191</v>
      </c>
      <c r="G277" s="241"/>
      <c r="H277" s="242" t="s">
        <v>1</v>
      </c>
      <c r="I277" s="164"/>
      <c r="L277" s="162"/>
      <c r="M277" s="165"/>
      <c r="N277" s="166"/>
      <c r="O277" s="166"/>
      <c r="P277" s="166"/>
      <c r="Q277" s="166"/>
      <c r="R277" s="166"/>
      <c r="S277" s="166"/>
      <c r="T277" s="167"/>
      <c r="AT277" s="163" t="s">
        <v>147</v>
      </c>
      <c r="AU277" s="163" t="s">
        <v>85</v>
      </c>
      <c r="AV277" s="12" t="s">
        <v>83</v>
      </c>
      <c r="AW277" s="12" t="s">
        <v>32</v>
      </c>
      <c r="AX277" s="12" t="s">
        <v>75</v>
      </c>
      <c r="AY277" s="163" t="s">
        <v>134</v>
      </c>
    </row>
    <row r="278" spans="2:65" s="13" customFormat="1" ht="22.5" x14ac:dyDescent="0.2">
      <c r="B278" s="168"/>
      <c r="C278" s="244"/>
      <c r="D278" s="238" t="s">
        <v>147</v>
      </c>
      <c r="E278" s="245" t="s">
        <v>1</v>
      </c>
      <c r="F278" s="246" t="s">
        <v>263</v>
      </c>
      <c r="G278" s="244"/>
      <c r="H278" s="247">
        <v>147</v>
      </c>
      <c r="I278" s="170"/>
      <c r="L278" s="168"/>
      <c r="M278" s="171"/>
      <c r="N278" s="172"/>
      <c r="O278" s="172"/>
      <c r="P278" s="172"/>
      <c r="Q278" s="172"/>
      <c r="R278" s="172"/>
      <c r="S278" s="172"/>
      <c r="T278" s="173"/>
      <c r="AT278" s="169" t="s">
        <v>147</v>
      </c>
      <c r="AU278" s="169" t="s">
        <v>85</v>
      </c>
      <c r="AV278" s="13" t="s">
        <v>85</v>
      </c>
      <c r="AW278" s="13" t="s">
        <v>32</v>
      </c>
      <c r="AX278" s="13" t="s">
        <v>75</v>
      </c>
      <c r="AY278" s="169" t="s">
        <v>134</v>
      </c>
    </row>
    <row r="279" spans="2:65" s="14" customFormat="1" x14ac:dyDescent="0.2">
      <c r="B279" s="174"/>
      <c r="C279" s="248"/>
      <c r="D279" s="238" t="s">
        <v>147</v>
      </c>
      <c r="E279" s="249" t="s">
        <v>1</v>
      </c>
      <c r="F279" s="250" t="s">
        <v>152</v>
      </c>
      <c r="G279" s="248"/>
      <c r="H279" s="251">
        <v>1036.47</v>
      </c>
      <c r="I279" s="176"/>
      <c r="L279" s="174"/>
      <c r="M279" s="177"/>
      <c r="N279" s="178"/>
      <c r="O279" s="178"/>
      <c r="P279" s="178"/>
      <c r="Q279" s="178"/>
      <c r="R279" s="178"/>
      <c r="S279" s="178"/>
      <c r="T279" s="179"/>
      <c r="AT279" s="175" t="s">
        <v>147</v>
      </c>
      <c r="AU279" s="175" t="s">
        <v>85</v>
      </c>
      <c r="AV279" s="14" t="s">
        <v>141</v>
      </c>
      <c r="AW279" s="14" t="s">
        <v>32</v>
      </c>
      <c r="AX279" s="14" t="s">
        <v>83</v>
      </c>
      <c r="AY279" s="175" t="s">
        <v>134</v>
      </c>
    </row>
    <row r="280" spans="2:65" s="1" customFormat="1" ht="16.5" customHeight="1" x14ac:dyDescent="0.2">
      <c r="B280" s="151"/>
      <c r="C280" s="232" t="s">
        <v>264</v>
      </c>
      <c r="D280" s="232" t="s">
        <v>136</v>
      </c>
      <c r="E280" s="233" t="s">
        <v>265</v>
      </c>
      <c r="F280" s="234" t="s">
        <v>266</v>
      </c>
      <c r="G280" s="235" t="s">
        <v>139</v>
      </c>
      <c r="H280" s="236">
        <v>1036.47</v>
      </c>
      <c r="I280" s="153"/>
      <c r="J280" s="154">
        <f>ROUND(I280*H280,2)</f>
        <v>0</v>
      </c>
      <c r="K280" s="152" t="s">
        <v>140</v>
      </c>
      <c r="L280" s="31"/>
      <c r="M280" s="155" t="s">
        <v>1</v>
      </c>
      <c r="N280" s="156" t="s">
        <v>40</v>
      </c>
      <c r="O280" s="54"/>
      <c r="P280" s="157">
        <f>O280*H280</f>
        <v>0</v>
      </c>
      <c r="Q280" s="157">
        <v>0</v>
      </c>
      <c r="R280" s="157">
        <f>Q280*H280</f>
        <v>0</v>
      </c>
      <c r="S280" s="157">
        <v>0</v>
      </c>
      <c r="T280" s="158">
        <f>S280*H280</f>
        <v>0</v>
      </c>
      <c r="AR280" s="159" t="s">
        <v>141</v>
      </c>
      <c r="AT280" s="159" t="s">
        <v>136</v>
      </c>
      <c r="AU280" s="159" t="s">
        <v>85</v>
      </c>
      <c r="AY280" s="16" t="s">
        <v>134</v>
      </c>
      <c r="BE280" s="160">
        <f>IF(N280="základní",J280,0)</f>
        <v>0</v>
      </c>
      <c r="BF280" s="160">
        <f>IF(N280="snížená",J280,0)</f>
        <v>0</v>
      </c>
      <c r="BG280" s="160">
        <f>IF(N280="zákl. přenesená",J280,0)</f>
        <v>0</v>
      </c>
      <c r="BH280" s="160">
        <f>IF(N280="sníž. přenesená",J280,0)</f>
        <v>0</v>
      </c>
      <c r="BI280" s="160">
        <f>IF(N280="nulová",J280,0)</f>
        <v>0</v>
      </c>
      <c r="BJ280" s="16" t="s">
        <v>83</v>
      </c>
      <c r="BK280" s="160">
        <f>ROUND(I280*H280,2)</f>
        <v>0</v>
      </c>
      <c r="BL280" s="16" t="s">
        <v>141</v>
      </c>
      <c r="BM280" s="159" t="s">
        <v>267</v>
      </c>
    </row>
    <row r="281" spans="2:65" s="1" customFormat="1" ht="19.5" x14ac:dyDescent="0.2">
      <c r="B281" s="31"/>
      <c r="C281" s="237"/>
      <c r="D281" s="238" t="s">
        <v>143</v>
      </c>
      <c r="E281" s="237"/>
      <c r="F281" s="239" t="s">
        <v>268</v>
      </c>
      <c r="G281" s="237"/>
      <c r="H281" s="237"/>
      <c r="I281" s="90"/>
      <c r="L281" s="31"/>
      <c r="M281" s="161"/>
      <c r="N281" s="54"/>
      <c r="O281" s="54"/>
      <c r="P281" s="54"/>
      <c r="Q281" s="54"/>
      <c r="R281" s="54"/>
      <c r="S281" s="54"/>
      <c r="T281" s="55"/>
      <c r="AT281" s="16" t="s">
        <v>143</v>
      </c>
      <c r="AU281" s="16" t="s">
        <v>85</v>
      </c>
    </row>
    <row r="282" spans="2:65" s="12" customFormat="1" x14ac:dyDescent="0.2">
      <c r="B282" s="162"/>
      <c r="C282" s="241"/>
      <c r="D282" s="238" t="s">
        <v>147</v>
      </c>
      <c r="E282" s="242" t="s">
        <v>1</v>
      </c>
      <c r="F282" s="243" t="s">
        <v>148</v>
      </c>
      <c r="G282" s="241"/>
      <c r="H282" s="242" t="s">
        <v>1</v>
      </c>
      <c r="I282" s="164"/>
      <c r="L282" s="162"/>
      <c r="M282" s="165"/>
      <c r="N282" s="166"/>
      <c r="O282" s="166"/>
      <c r="P282" s="166"/>
      <c r="Q282" s="166"/>
      <c r="R282" s="166"/>
      <c r="S282" s="166"/>
      <c r="T282" s="167"/>
      <c r="AT282" s="163" t="s">
        <v>147</v>
      </c>
      <c r="AU282" s="163" t="s">
        <v>85</v>
      </c>
      <c r="AV282" s="12" t="s">
        <v>83</v>
      </c>
      <c r="AW282" s="12" t="s">
        <v>32</v>
      </c>
      <c r="AX282" s="12" t="s">
        <v>75</v>
      </c>
      <c r="AY282" s="163" t="s">
        <v>134</v>
      </c>
    </row>
    <row r="283" spans="2:65" s="12" customFormat="1" x14ac:dyDescent="0.2">
      <c r="B283" s="162"/>
      <c r="C283" s="241"/>
      <c r="D283" s="238" t="s">
        <v>147</v>
      </c>
      <c r="E283" s="242" t="s">
        <v>1</v>
      </c>
      <c r="F283" s="243" t="s">
        <v>158</v>
      </c>
      <c r="G283" s="241"/>
      <c r="H283" s="242" t="s">
        <v>1</v>
      </c>
      <c r="I283" s="164"/>
      <c r="L283" s="162"/>
      <c r="M283" s="165"/>
      <c r="N283" s="166"/>
      <c r="O283" s="166"/>
      <c r="P283" s="166"/>
      <c r="Q283" s="166"/>
      <c r="R283" s="166"/>
      <c r="S283" s="166"/>
      <c r="T283" s="167"/>
      <c r="AT283" s="163" t="s">
        <v>147</v>
      </c>
      <c r="AU283" s="163" t="s">
        <v>85</v>
      </c>
      <c r="AV283" s="12" t="s">
        <v>83</v>
      </c>
      <c r="AW283" s="12" t="s">
        <v>32</v>
      </c>
      <c r="AX283" s="12" t="s">
        <v>75</v>
      </c>
      <c r="AY283" s="163" t="s">
        <v>134</v>
      </c>
    </row>
    <row r="284" spans="2:65" s="12" customFormat="1" x14ac:dyDescent="0.2">
      <c r="B284" s="162"/>
      <c r="C284" s="241"/>
      <c r="D284" s="238" t="s">
        <v>147</v>
      </c>
      <c r="E284" s="242" t="s">
        <v>1</v>
      </c>
      <c r="F284" s="243" t="s">
        <v>220</v>
      </c>
      <c r="G284" s="241"/>
      <c r="H284" s="242" t="s">
        <v>1</v>
      </c>
      <c r="I284" s="164"/>
      <c r="L284" s="162"/>
      <c r="M284" s="165"/>
      <c r="N284" s="166"/>
      <c r="O284" s="166"/>
      <c r="P284" s="166"/>
      <c r="Q284" s="166"/>
      <c r="R284" s="166"/>
      <c r="S284" s="166"/>
      <c r="T284" s="167"/>
      <c r="AT284" s="163" t="s">
        <v>147</v>
      </c>
      <c r="AU284" s="163" t="s">
        <v>85</v>
      </c>
      <c r="AV284" s="12" t="s">
        <v>83</v>
      </c>
      <c r="AW284" s="12" t="s">
        <v>32</v>
      </c>
      <c r="AX284" s="12" t="s">
        <v>75</v>
      </c>
      <c r="AY284" s="163" t="s">
        <v>134</v>
      </c>
    </row>
    <row r="285" spans="2:65" s="12" customFormat="1" x14ac:dyDescent="0.2">
      <c r="B285" s="162"/>
      <c r="C285" s="241"/>
      <c r="D285" s="238" t="s">
        <v>147</v>
      </c>
      <c r="E285" s="242" t="s">
        <v>1</v>
      </c>
      <c r="F285" s="243" t="s">
        <v>191</v>
      </c>
      <c r="G285" s="241"/>
      <c r="H285" s="242" t="s">
        <v>1</v>
      </c>
      <c r="I285" s="164"/>
      <c r="L285" s="162"/>
      <c r="M285" s="165"/>
      <c r="N285" s="166"/>
      <c r="O285" s="166"/>
      <c r="P285" s="166"/>
      <c r="Q285" s="166"/>
      <c r="R285" s="166"/>
      <c r="S285" s="166"/>
      <c r="T285" s="167"/>
      <c r="AT285" s="163" t="s">
        <v>147</v>
      </c>
      <c r="AU285" s="163" t="s">
        <v>85</v>
      </c>
      <c r="AV285" s="12" t="s">
        <v>83</v>
      </c>
      <c r="AW285" s="12" t="s">
        <v>32</v>
      </c>
      <c r="AX285" s="12" t="s">
        <v>75</v>
      </c>
      <c r="AY285" s="163" t="s">
        <v>134</v>
      </c>
    </row>
    <row r="286" spans="2:65" s="13" customFormat="1" x14ac:dyDescent="0.2">
      <c r="B286" s="168"/>
      <c r="C286" s="244"/>
      <c r="D286" s="238" t="s">
        <v>147</v>
      </c>
      <c r="E286" s="245" t="s">
        <v>1</v>
      </c>
      <c r="F286" s="246" t="s">
        <v>256</v>
      </c>
      <c r="G286" s="244"/>
      <c r="H286" s="247">
        <v>23.765000000000001</v>
      </c>
      <c r="I286" s="170"/>
      <c r="L286" s="168"/>
      <c r="M286" s="171"/>
      <c r="N286" s="172"/>
      <c r="O286" s="172"/>
      <c r="P286" s="172"/>
      <c r="Q286" s="172"/>
      <c r="R286" s="172"/>
      <c r="S286" s="172"/>
      <c r="T286" s="173"/>
      <c r="AT286" s="169" t="s">
        <v>147</v>
      </c>
      <c r="AU286" s="169" t="s">
        <v>85</v>
      </c>
      <c r="AV286" s="13" t="s">
        <v>85</v>
      </c>
      <c r="AW286" s="13" t="s">
        <v>32</v>
      </c>
      <c r="AX286" s="13" t="s">
        <v>75</v>
      </c>
      <c r="AY286" s="169" t="s">
        <v>134</v>
      </c>
    </row>
    <row r="287" spans="2:65" s="12" customFormat="1" ht="22.5" x14ac:dyDescent="0.2">
      <c r="B287" s="162"/>
      <c r="C287" s="241"/>
      <c r="D287" s="238" t="s">
        <v>147</v>
      </c>
      <c r="E287" s="242" t="s">
        <v>1</v>
      </c>
      <c r="F287" s="243" t="s">
        <v>222</v>
      </c>
      <c r="G287" s="241"/>
      <c r="H287" s="242" t="s">
        <v>1</v>
      </c>
      <c r="I287" s="164"/>
      <c r="L287" s="162"/>
      <c r="M287" s="165"/>
      <c r="N287" s="166"/>
      <c r="O287" s="166"/>
      <c r="P287" s="166"/>
      <c r="Q287" s="166"/>
      <c r="R287" s="166"/>
      <c r="S287" s="166"/>
      <c r="T287" s="167"/>
      <c r="AT287" s="163" t="s">
        <v>147</v>
      </c>
      <c r="AU287" s="163" t="s">
        <v>85</v>
      </c>
      <c r="AV287" s="12" t="s">
        <v>83</v>
      </c>
      <c r="AW287" s="12" t="s">
        <v>32</v>
      </c>
      <c r="AX287" s="12" t="s">
        <v>75</v>
      </c>
      <c r="AY287" s="163" t="s">
        <v>134</v>
      </c>
    </row>
    <row r="288" spans="2:65" s="13" customFormat="1" x14ac:dyDescent="0.2">
      <c r="B288" s="168"/>
      <c r="C288" s="244"/>
      <c r="D288" s="238" t="s">
        <v>147</v>
      </c>
      <c r="E288" s="245" t="s">
        <v>1</v>
      </c>
      <c r="F288" s="246" t="s">
        <v>257</v>
      </c>
      <c r="G288" s="244"/>
      <c r="H288" s="247">
        <v>34.103999999999999</v>
      </c>
      <c r="I288" s="170"/>
      <c r="L288" s="168"/>
      <c r="M288" s="171"/>
      <c r="N288" s="172"/>
      <c r="O288" s="172"/>
      <c r="P288" s="172"/>
      <c r="Q288" s="172"/>
      <c r="R288" s="172"/>
      <c r="S288" s="172"/>
      <c r="T288" s="173"/>
      <c r="AT288" s="169" t="s">
        <v>147</v>
      </c>
      <c r="AU288" s="169" t="s">
        <v>85</v>
      </c>
      <c r="AV288" s="13" t="s">
        <v>85</v>
      </c>
      <c r="AW288" s="13" t="s">
        <v>32</v>
      </c>
      <c r="AX288" s="13" t="s">
        <v>75</v>
      </c>
      <c r="AY288" s="169" t="s">
        <v>134</v>
      </c>
    </row>
    <row r="289" spans="2:65" s="13" customFormat="1" x14ac:dyDescent="0.2">
      <c r="B289" s="168"/>
      <c r="C289" s="244"/>
      <c r="D289" s="238" t="s">
        <v>147</v>
      </c>
      <c r="E289" s="245" t="s">
        <v>1</v>
      </c>
      <c r="F289" s="246" t="s">
        <v>258</v>
      </c>
      <c r="G289" s="244"/>
      <c r="H289" s="247">
        <v>50.078000000000003</v>
      </c>
      <c r="I289" s="170"/>
      <c r="L289" s="168"/>
      <c r="M289" s="171"/>
      <c r="N289" s="172"/>
      <c r="O289" s="172"/>
      <c r="P289" s="172"/>
      <c r="Q289" s="172"/>
      <c r="R289" s="172"/>
      <c r="S289" s="172"/>
      <c r="T289" s="173"/>
      <c r="AT289" s="169" t="s">
        <v>147</v>
      </c>
      <c r="AU289" s="169" t="s">
        <v>85</v>
      </c>
      <c r="AV289" s="13" t="s">
        <v>85</v>
      </c>
      <c r="AW289" s="13" t="s">
        <v>32</v>
      </c>
      <c r="AX289" s="13" t="s">
        <v>75</v>
      </c>
      <c r="AY289" s="169" t="s">
        <v>134</v>
      </c>
    </row>
    <row r="290" spans="2:65" s="13" customFormat="1" x14ac:dyDescent="0.2">
      <c r="B290" s="168"/>
      <c r="C290" s="244"/>
      <c r="D290" s="238" t="s">
        <v>147</v>
      </c>
      <c r="E290" s="245" t="s">
        <v>1</v>
      </c>
      <c r="F290" s="246" t="s">
        <v>259</v>
      </c>
      <c r="G290" s="244"/>
      <c r="H290" s="247">
        <v>49.734999999999999</v>
      </c>
      <c r="I290" s="170"/>
      <c r="L290" s="168"/>
      <c r="M290" s="171"/>
      <c r="N290" s="172"/>
      <c r="O290" s="172"/>
      <c r="P290" s="172"/>
      <c r="Q290" s="172"/>
      <c r="R290" s="172"/>
      <c r="S290" s="172"/>
      <c r="T290" s="173"/>
      <c r="AT290" s="169" t="s">
        <v>147</v>
      </c>
      <c r="AU290" s="169" t="s">
        <v>85</v>
      </c>
      <c r="AV290" s="13" t="s">
        <v>85</v>
      </c>
      <c r="AW290" s="13" t="s">
        <v>32</v>
      </c>
      <c r="AX290" s="13" t="s">
        <v>75</v>
      </c>
      <c r="AY290" s="169" t="s">
        <v>134</v>
      </c>
    </row>
    <row r="291" spans="2:65" s="12" customFormat="1" x14ac:dyDescent="0.2">
      <c r="B291" s="162"/>
      <c r="C291" s="241"/>
      <c r="D291" s="238" t="s">
        <v>147</v>
      </c>
      <c r="E291" s="242" t="s">
        <v>1</v>
      </c>
      <c r="F291" s="243" t="s">
        <v>226</v>
      </c>
      <c r="G291" s="241"/>
      <c r="H291" s="242" t="s">
        <v>1</v>
      </c>
      <c r="I291" s="164"/>
      <c r="L291" s="162"/>
      <c r="M291" s="165"/>
      <c r="N291" s="166"/>
      <c r="O291" s="166"/>
      <c r="P291" s="166"/>
      <c r="Q291" s="166"/>
      <c r="R291" s="166"/>
      <c r="S291" s="166"/>
      <c r="T291" s="167"/>
      <c r="AT291" s="163" t="s">
        <v>147</v>
      </c>
      <c r="AU291" s="163" t="s">
        <v>85</v>
      </c>
      <c r="AV291" s="12" t="s">
        <v>83</v>
      </c>
      <c r="AW291" s="12" t="s">
        <v>32</v>
      </c>
      <c r="AX291" s="12" t="s">
        <v>75</v>
      </c>
      <c r="AY291" s="163" t="s">
        <v>134</v>
      </c>
    </row>
    <row r="292" spans="2:65" s="13" customFormat="1" x14ac:dyDescent="0.2">
      <c r="B292" s="168"/>
      <c r="C292" s="244"/>
      <c r="D292" s="238" t="s">
        <v>147</v>
      </c>
      <c r="E292" s="245" t="s">
        <v>1</v>
      </c>
      <c r="F292" s="246" t="s">
        <v>260</v>
      </c>
      <c r="G292" s="244"/>
      <c r="H292" s="247">
        <v>189.40700000000001</v>
      </c>
      <c r="I292" s="170"/>
      <c r="L292" s="168"/>
      <c r="M292" s="171"/>
      <c r="N292" s="172"/>
      <c r="O292" s="172"/>
      <c r="P292" s="172"/>
      <c r="Q292" s="172"/>
      <c r="R292" s="172"/>
      <c r="S292" s="172"/>
      <c r="T292" s="173"/>
      <c r="AT292" s="169" t="s">
        <v>147</v>
      </c>
      <c r="AU292" s="169" t="s">
        <v>85</v>
      </c>
      <c r="AV292" s="13" t="s">
        <v>85</v>
      </c>
      <c r="AW292" s="13" t="s">
        <v>32</v>
      </c>
      <c r="AX292" s="13" t="s">
        <v>75</v>
      </c>
      <c r="AY292" s="169" t="s">
        <v>134</v>
      </c>
    </row>
    <row r="293" spans="2:65" s="13" customFormat="1" x14ac:dyDescent="0.2">
      <c r="B293" s="168"/>
      <c r="C293" s="244"/>
      <c r="D293" s="238" t="s">
        <v>147</v>
      </c>
      <c r="E293" s="245" t="s">
        <v>1</v>
      </c>
      <c r="F293" s="246" t="s">
        <v>261</v>
      </c>
      <c r="G293" s="244"/>
      <c r="H293" s="247">
        <v>216.82499999999999</v>
      </c>
      <c r="I293" s="170"/>
      <c r="L293" s="168"/>
      <c r="M293" s="171"/>
      <c r="N293" s="172"/>
      <c r="O293" s="172"/>
      <c r="P293" s="172"/>
      <c r="Q293" s="172"/>
      <c r="R293" s="172"/>
      <c r="S293" s="172"/>
      <c r="T293" s="173"/>
      <c r="AT293" s="169" t="s">
        <v>147</v>
      </c>
      <c r="AU293" s="169" t="s">
        <v>85</v>
      </c>
      <c r="AV293" s="13" t="s">
        <v>85</v>
      </c>
      <c r="AW293" s="13" t="s">
        <v>32</v>
      </c>
      <c r="AX293" s="13" t="s">
        <v>75</v>
      </c>
      <c r="AY293" s="169" t="s">
        <v>134</v>
      </c>
    </row>
    <row r="294" spans="2:65" s="13" customFormat="1" x14ac:dyDescent="0.2">
      <c r="B294" s="168"/>
      <c r="C294" s="244"/>
      <c r="D294" s="238" t="s">
        <v>147</v>
      </c>
      <c r="E294" s="245" t="s">
        <v>1</v>
      </c>
      <c r="F294" s="246" t="s">
        <v>262</v>
      </c>
      <c r="G294" s="244"/>
      <c r="H294" s="247">
        <v>325.55599999999998</v>
      </c>
      <c r="I294" s="170"/>
      <c r="L294" s="168"/>
      <c r="M294" s="171"/>
      <c r="N294" s="172"/>
      <c r="O294" s="172"/>
      <c r="P294" s="172"/>
      <c r="Q294" s="172"/>
      <c r="R294" s="172"/>
      <c r="S294" s="172"/>
      <c r="T294" s="173"/>
      <c r="AT294" s="169" t="s">
        <v>147</v>
      </c>
      <c r="AU294" s="169" t="s">
        <v>85</v>
      </c>
      <c r="AV294" s="13" t="s">
        <v>85</v>
      </c>
      <c r="AW294" s="13" t="s">
        <v>32</v>
      </c>
      <c r="AX294" s="13" t="s">
        <v>75</v>
      </c>
      <c r="AY294" s="169" t="s">
        <v>134</v>
      </c>
    </row>
    <row r="295" spans="2:65" s="12" customFormat="1" x14ac:dyDescent="0.2">
      <c r="B295" s="162"/>
      <c r="C295" s="241"/>
      <c r="D295" s="238" t="s">
        <v>147</v>
      </c>
      <c r="E295" s="242" t="s">
        <v>1</v>
      </c>
      <c r="F295" s="243" t="s">
        <v>191</v>
      </c>
      <c r="G295" s="241"/>
      <c r="H295" s="242" t="s">
        <v>1</v>
      </c>
      <c r="I295" s="164"/>
      <c r="L295" s="162"/>
      <c r="M295" s="165"/>
      <c r="N295" s="166"/>
      <c r="O295" s="166"/>
      <c r="P295" s="166"/>
      <c r="Q295" s="166"/>
      <c r="R295" s="166"/>
      <c r="S295" s="166"/>
      <c r="T295" s="167"/>
      <c r="AT295" s="163" t="s">
        <v>147</v>
      </c>
      <c r="AU295" s="163" t="s">
        <v>85</v>
      </c>
      <c r="AV295" s="12" t="s">
        <v>83</v>
      </c>
      <c r="AW295" s="12" t="s">
        <v>32</v>
      </c>
      <c r="AX295" s="12" t="s">
        <v>75</v>
      </c>
      <c r="AY295" s="163" t="s">
        <v>134</v>
      </c>
    </row>
    <row r="296" spans="2:65" s="13" customFormat="1" ht="22.5" x14ac:dyDescent="0.2">
      <c r="B296" s="168"/>
      <c r="C296" s="244"/>
      <c r="D296" s="238" t="s">
        <v>147</v>
      </c>
      <c r="E296" s="245" t="s">
        <v>1</v>
      </c>
      <c r="F296" s="246" t="s">
        <v>263</v>
      </c>
      <c r="G296" s="244"/>
      <c r="H296" s="247">
        <v>147</v>
      </c>
      <c r="I296" s="170"/>
      <c r="L296" s="168"/>
      <c r="M296" s="171"/>
      <c r="N296" s="172"/>
      <c r="O296" s="172"/>
      <c r="P296" s="172"/>
      <c r="Q296" s="172"/>
      <c r="R296" s="172"/>
      <c r="S296" s="172"/>
      <c r="T296" s="173"/>
      <c r="AT296" s="169" t="s">
        <v>147</v>
      </c>
      <c r="AU296" s="169" t="s">
        <v>85</v>
      </c>
      <c r="AV296" s="13" t="s">
        <v>85</v>
      </c>
      <c r="AW296" s="13" t="s">
        <v>32</v>
      </c>
      <c r="AX296" s="13" t="s">
        <v>75</v>
      </c>
      <c r="AY296" s="169" t="s">
        <v>134</v>
      </c>
    </row>
    <row r="297" spans="2:65" s="14" customFormat="1" x14ac:dyDescent="0.2">
      <c r="B297" s="174"/>
      <c r="C297" s="248"/>
      <c r="D297" s="238" t="s">
        <v>147</v>
      </c>
      <c r="E297" s="249" t="s">
        <v>1</v>
      </c>
      <c r="F297" s="250" t="s">
        <v>152</v>
      </c>
      <c r="G297" s="248"/>
      <c r="H297" s="251">
        <v>1036.47</v>
      </c>
      <c r="I297" s="176"/>
      <c r="L297" s="174"/>
      <c r="M297" s="177"/>
      <c r="N297" s="178"/>
      <c r="O297" s="178"/>
      <c r="P297" s="178"/>
      <c r="Q297" s="178"/>
      <c r="R297" s="178"/>
      <c r="S297" s="178"/>
      <c r="T297" s="179"/>
      <c r="AT297" s="175" t="s">
        <v>147</v>
      </c>
      <c r="AU297" s="175" t="s">
        <v>85</v>
      </c>
      <c r="AV297" s="14" t="s">
        <v>141</v>
      </c>
      <c r="AW297" s="14" t="s">
        <v>32</v>
      </c>
      <c r="AX297" s="14" t="s">
        <v>83</v>
      </c>
      <c r="AY297" s="175" t="s">
        <v>134</v>
      </c>
    </row>
    <row r="298" spans="2:65" s="1" customFormat="1" ht="24" customHeight="1" x14ac:dyDescent="0.2">
      <c r="B298" s="151"/>
      <c r="C298" s="232" t="s">
        <v>269</v>
      </c>
      <c r="D298" s="232" t="s">
        <v>136</v>
      </c>
      <c r="E298" s="233" t="s">
        <v>270</v>
      </c>
      <c r="F298" s="234" t="s">
        <v>271</v>
      </c>
      <c r="G298" s="235" t="s">
        <v>172</v>
      </c>
      <c r="H298" s="236">
        <v>463.03399999999999</v>
      </c>
      <c r="I298" s="153"/>
      <c r="J298" s="154">
        <f>ROUND(I298*H298,2)</f>
        <v>0</v>
      </c>
      <c r="K298" s="152" t="s">
        <v>140</v>
      </c>
      <c r="L298" s="31"/>
      <c r="M298" s="155" t="s">
        <v>1</v>
      </c>
      <c r="N298" s="156" t="s">
        <v>40</v>
      </c>
      <c r="O298" s="54"/>
      <c r="P298" s="157">
        <f>O298*H298</f>
        <v>0</v>
      </c>
      <c r="Q298" s="157">
        <v>0</v>
      </c>
      <c r="R298" s="157">
        <f>Q298*H298</f>
        <v>0</v>
      </c>
      <c r="S298" s="157">
        <v>0</v>
      </c>
      <c r="T298" s="158">
        <f>S298*H298</f>
        <v>0</v>
      </c>
      <c r="AR298" s="159" t="s">
        <v>141</v>
      </c>
      <c r="AT298" s="159" t="s">
        <v>136</v>
      </c>
      <c r="AU298" s="159" t="s">
        <v>85</v>
      </c>
      <c r="AY298" s="16" t="s">
        <v>134</v>
      </c>
      <c r="BE298" s="160">
        <f>IF(N298="základní",J298,0)</f>
        <v>0</v>
      </c>
      <c r="BF298" s="160">
        <f>IF(N298="snížená",J298,0)</f>
        <v>0</v>
      </c>
      <c r="BG298" s="160">
        <f>IF(N298="zákl. přenesená",J298,0)</f>
        <v>0</v>
      </c>
      <c r="BH298" s="160">
        <f>IF(N298="sníž. přenesená",J298,0)</f>
        <v>0</v>
      </c>
      <c r="BI298" s="160">
        <f>IF(N298="nulová",J298,0)</f>
        <v>0</v>
      </c>
      <c r="BJ298" s="16" t="s">
        <v>83</v>
      </c>
      <c r="BK298" s="160">
        <f>ROUND(I298*H298,2)</f>
        <v>0</v>
      </c>
      <c r="BL298" s="16" t="s">
        <v>141</v>
      </c>
      <c r="BM298" s="159" t="s">
        <v>272</v>
      </c>
    </row>
    <row r="299" spans="2:65" s="1" customFormat="1" ht="29.25" x14ac:dyDescent="0.2">
      <c r="B299" s="31"/>
      <c r="C299" s="237"/>
      <c r="D299" s="238" t="s">
        <v>143</v>
      </c>
      <c r="E299" s="237"/>
      <c r="F299" s="239" t="s">
        <v>273</v>
      </c>
      <c r="G299" s="237"/>
      <c r="H299" s="237"/>
      <c r="I299" s="90"/>
      <c r="L299" s="31"/>
      <c r="M299" s="161"/>
      <c r="N299" s="54"/>
      <c r="O299" s="54"/>
      <c r="P299" s="54"/>
      <c r="Q299" s="54"/>
      <c r="R299" s="54"/>
      <c r="S299" s="54"/>
      <c r="T299" s="55"/>
      <c r="AT299" s="16" t="s">
        <v>143</v>
      </c>
      <c r="AU299" s="16" t="s">
        <v>85</v>
      </c>
    </row>
    <row r="300" spans="2:65" s="1" customFormat="1" ht="87.75" x14ac:dyDescent="0.2">
      <c r="B300" s="31"/>
      <c r="C300" s="237"/>
      <c r="D300" s="238" t="s">
        <v>145</v>
      </c>
      <c r="E300" s="237"/>
      <c r="F300" s="240" t="s">
        <v>274</v>
      </c>
      <c r="G300" s="237"/>
      <c r="H300" s="237"/>
      <c r="I300" s="90"/>
      <c r="L300" s="31"/>
      <c r="M300" s="161"/>
      <c r="N300" s="54"/>
      <c r="O300" s="54"/>
      <c r="P300" s="54"/>
      <c r="Q300" s="54"/>
      <c r="R300" s="54"/>
      <c r="S300" s="54"/>
      <c r="T300" s="55"/>
      <c r="AT300" s="16" t="s">
        <v>145</v>
      </c>
      <c r="AU300" s="16" t="s">
        <v>85</v>
      </c>
    </row>
    <row r="301" spans="2:65" s="12" customFormat="1" x14ac:dyDescent="0.2">
      <c r="B301" s="162"/>
      <c r="C301" s="241"/>
      <c r="D301" s="238" t="s">
        <v>147</v>
      </c>
      <c r="E301" s="242" t="s">
        <v>1</v>
      </c>
      <c r="F301" s="243" t="s">
        <v>148</v>
      </c>
      <c r="G301" s="241"/>
      <c r="H301" s="242" t="s">
        <v>1</v>
      </c>
      <c r="I301" s="164"/>
      <c r="L301" s="162"/>
      <c r="M301" s="165"/>
      <c r="N301" s="166"/>
      <c r="O301" s="166"/>
      <c r="P301" s="166"/>
      <c r="Q301" s="166"/>
      <c r="R301" s="166"/>
      <c r="S301" s="166"/>
      <c r="T301" s="167"/>
      <c r="AT301" s="163" t="s">
        <v>147</v>
      </c>
      <c r="AU301" s="163" t="s">
        <v>85</v>
      </c>
      <c r="AV301" s="12" t="s">
        <v>83</v>
      </c>
      <c r="AW301" s="12" t="s">
        <v>32</v>
      </c>
      <c r="AX301" s="12" t="s">
        <v>75</v>
      </c>
      <c r="AY301" s="163" t="s">
        <v>134</v>
      </c>
    </row>
    <row r="302" spans="2:65" s="12" customFormat="1" x14ac:dyDescent="0.2">
      <c r="B302" s="162"/>
      <c r="C302" s="241"/>
      <c r="D302" s="238" t="s">
        <v>147</v>
      </c>
      <c r="E302" s="242" t="s">
        <v>1</v>
      </c>
      <c r="F302" s="243" t="s">
        <v>199</v>
      </c>
      <c r="G302" s="241"/>
      <c r="H302" s="242" t="s">
        <v>1</v>
      </c>
      <c r="I302" s="164"/>
      <c r="L302" s="162"/>
      <c r="M302" s="165"/>
      <c r="N302" s="166"/>
      <c r="O302" s="166"/>
      <c r="P302" s="166"/>
      <c r="Q302" s="166"/>
      <c r="R302" s="166"/>
      <c r="S302" s="166"/>
      <c r="T302" s="167"/>
      <c r="AT302" s="163" t="s">
        <v>147</v>
      </c>
      <c r="AU302" s="163" t="s">
        <v>85</v>
      </c>
      <c r="AV302" s="12" t="s">
        <v>83</v>
      </c>
      <c r="AW302" s="12" t="s">
        <v>32</v>
      </c>
      <c r="AX302" s="12" t="s">
        <v>75</v>
      </c>
      <c r="AY302" s="163" t="s">
        <v>134</v>
      </c>
    </row>
    <row r="303" spans="2:65" s="12" customFormat="1" x14ac:dyDescent="0.2">
      <c r="B303" s="162"/>
      <c r="C303" s="241"/>
      <c r="D303" s="238" t="s">
        <v>147</v>
      </c>
      <c r="E303" s="242" t="s">
        <v>1</v>
      </c>
      <c r="F303" s="243" t="s">
        <v>200</v>
      </c>
      <c r="G303" s="241"/>
      <c r="H303" s="242" t="s">
        <v>1</v>
      </c>
      <c r="I303" s="164"/>
      <c r="L303" s="162"/>
      <c r="M303" s="165"/>
      <c r="N303" s="166"/>
      <c r="O303" s="166"/>
      <c r="P303" s="166"/>
      <c r="Q303" s="166"/>
      <c r="R303" s="166"/>
      <c r="S303" s="166"/>
      <c r="T303" s="167"/>
      <c r="AT303" s="163" t="s">
        <v>147</v>
      </c>
      <c r="AU303" s="163" t="s">
        <v>85</v>
      </c>
      <c r="AV303" s="12" t="s">
        <v>83</v>
      </c>
      <c r="AW303" s="12" t="s">
        <v>32</v>
      </c>
      <c r="AX303" s="12" t="s">
        <v>75</v>
      </c>
      <c r="AY303" s="163" t="s">
        <v>134</v>
      </c>
    </row>
    <row r="304" spans="2:65" s="13" customFormat="1" x14ac:dyDescent="0.2">
      <c r="B304" s="168"/>
      <c r="C304" s="244"/>
      <c r="D304" s="238" t="s">
        <v>147</v>
      </c>
      <c r="E304" s="245" t="s">
        <v>1</v>
      </c>
      <c r="F304" s="246" t="s">
        <v>201</v>
      </c>
      <c r="G304" s="244"/>
      <c r="H304" s="247">
        <v>4.1740000000000004</v>
      </c>
      <c r="I304" s="170"/>
      <c r="L304" s="168"/>
      <c r="M304" s="171"/>
      <c r="N304" s="172"/>
      <c r="O304" s="172"/>
      <c r="P304" s="172"/>
      <c r="Q304" s="172"/>
      <c r="R304" s="172"/>
      <c r="S304" s="172"/>
      <c r="T304" s="173"/>
      <c r="AT304" s="169" t="s">
        <v>147</v>
      </c>
      <c r="AU304" s="169" t="s">
        <v>85</v>
      </c>
      <c r="AV304" s="13" t="s">
        <v>85</v>
      </c>
      <c r="AW304" s="13" t="s">
        <v>32</v>
      </c>
      <c r="AX304" s="13" t="s">
        <v>75</v>
      </c>
      <c r="AY304" s="169" t="s">
        <v>134</v>
      </c>
    </row>
    <row r="305" spans="2:51" s="12" customFormat="1" x14ac:dyDescent="0.2">
      <c r="B305" s="162"/>
      <c r="C305" s="241"/>
      <c r="D305" s="238" t="s">
        <v>147</v>
      </c>
      <c r="E305" s="242" t="s">
        <v>1</v>
      </c>
      <c r="F305" s="243" t="s">
        <v>202</v>
      </c>
      <c r="G305" s="241"/>
      <c r="H305" s="242" t="s">
        <v>1</v>
      </c>
      <c r="I305" s="164"/>
      <c r="L305" s="162"/>
      <c r="M305" s="165"/>
      <c r="N305" s="166"/>
      <c r="O305" s="166"/>
      <c r="P305" s="166"/>
      <c r="Q305" s="166"/>
      <c r="R305" s="166"/>
      <c r="S305" s="166"/>
      <c r="T305" s="167"/>
      <c r="AT305" s="163" t="s">
        <v>147</v>
      </c>
      <c r="AU305" s="163" t="s">
        <v>85</v>
      </c>
      <c r="AV305" s="12" t="s">
        <v>83</v>
      </c>
      <c r="AW305" s="12" t="s">
        <v>32</v>
      </c>
      <c r="AX305" s="12" t="s">
        <v>75</v>
      </c>
      <c r="AY305" s="163" t="s">
        <v>134</v>
      </c>
    </row>
    <row r="306" spans="2:51" s="12" customFormat="1" x14ac:dyDescent="0.2">
      <c r="B306" s="162"/>
      <c r="C306" s="241"/>
      <c r="D306" s="238" t="s">
        <v>147</v>
      </c>
      <c r="E306" s="242" t="s">
        <v>1</v>
      </c>
      <c r="F306" s="243" t="s">
        <v>203</v>
      </c>
      <c r="G306" s="241"/>
      <c r="H306" s="242" t="s">
        <v>1</v>
      </c>
      <c r="I306" s="164"/>
      <c r="L306" s="162"/>
      <c r="M306" s="165"/>
      <c r="N306" s="166"/>
      <c r="O306" s="166"/>
      <c r="P306" s="166"/>
      <c r="Q306" s="166"/>
      <c r="R306" s="166"/>
      <c r="S306" s="166"/>
      <c r="T306" s="167"/>
      <c r="AT306" s="163" t="s">
        <v>147</v>
      </c>
      <c r="AU306" s="163" t="s">
        <v>85</v>
      </c>
      <c r="AV306" s="12" t="s">
        <v>83</v>
      </c>
      <c r="AW306" s="12" t="s">
        <v>32</v>
      </c>
      <c r="AX306" s="12" t="s">
        <v>75</v>
      </c>
      <c r="AY306" s="163" t="s">
        <v>134</v>
      </c>
    </row>
    <row r="307" spans="2:51" s="12" customFormat="1" x14ac:dyDescent="0.2">
      <c r="B307" s="162"/>
      <c r="C307" s="241"/>
      <c r="D307" s="238" t="s">
        <v>147</v>
      </c>
      <c r="E307" s="242" t="s">
        <v>1</v>
      </c>
      <c r="F307" s="243" t="s">
        <v>204</v>
      </c>
      <c r="G307" s="241"/>
      <c r="H307" s="242" t="s">
        <v>1</v>
      </c>
      <c r="I307" s="164"/>
      <c r="L307" s="162"/>
      <c r="M307" s="165"/>
      <c r="N307" s="166"/>
      <c r="O307" s="166"/>
      <c r="P307" s="166"/>
      <c r="Q307" s="166"/>
      <c r="R307" s="166"/>
      <c r="S307" s="166"/>
      <c r="T307" s="167"/>
      <c r="AT307" s="163" t="s">
        <v>147</v>
      </c>
      <c r="AU307" s="163" t="s">
        <v>85</v>
      </c>
      <c r="AV307" s="12" t="s">
        <v>83</v>
      </c>
      <c r="AW307" s="12" t="s">
        <v>32</v>
      </c>
      <c r="AX307" s="12" t="s">
        <v>75</v>
      </c>
      <c r="AY307" s="163" t="s">
        <v>134</v>
      </c>
    </row>
    <row r="308" spans="2:51" s="12" customFormat="1" x14ac:dyDescent="0.2">
      <c r="B308" s="162"/>
      <c r="C308" s="241"/>
      <c r="D308" s="238" t="s">
        <v>147</v>
      </c>
      <c r="E308" s="242" t="s">
        <v>1</v>
      </c>
      <c r="F308" s="243" t="s">
        <v>205</v>
      </c>
      <c r="G308" s="241"/>
      <c r="H308" s="242" t="s">
        <v>1</v>
      </c>
      <c r="I308" s="164"/>
      <c r="L308" s="162"/>
      <c r="M308" s="165"/>
      <c r="N308" s="166"/>
      <c r="O308" s="166"/>
      <c r="P308" s="166"/>
      <c r="Q308" s="166"/>
      <c r="R308" s="166"/>
      <c r="S308" s="166"/>
      <c r="T308" s="167"/>
      <c r="AT308" s="163" t="s">
        <v>147</v>
      </c>
      <c r="AU308" s="163" t="s">
        <v>85</v>
      </c>
      <c r="AV308" s="12" t="s">
        <v>83</v>
      </c>
      <c r="AW308" s="12" t="s">
        <v>32</v>
      </c>
      <c r="AX308" s="12" t="s">
        <v>75</v>
      </c>
      <c r="AY308" s="163" t="s">
        <v>134</v>
      </c>
    </row>
    <row r="309" spans="2:51" s="13" customFormat="1" x14ac:dyDescent="0.2">
      <c r="B309" s="168"/>
      <c r="C309" s="244"/>
      <c r="D309" s="238" t="s">
        <v>147</v>
      </c>
      <c r="E309" s="245" t="s">
        <v>1</v>
      </c>
      <c r="F309" s="246" t="s">
        <v>206</v>
      </c>
      <c r="G309" s="244"/>
      <c r="H309" s="247">
        <v>2.8130000000000002</v>
      </c>
      <c r="I309" s="170"/>
      <c r="L309" s="168"/>
      <c r="M309" s="171"/>
      <c r="N309" s="172"/>
      <c r="O309" s="172"/>
      <c r="P309" s="172"/>
      <c r="Q309" s="172"/>
      <c r="R309" s="172"/>
      <c r="S309" s="172"/>
      <c r="T309" s="173"/>
      <c r="AT309" s="169" t="s">
        <v>147</v>
      </c>
      <c r="AU309" s="169" t="s">
        <v>85</v>
      </c>
      <c r="AV309" s="13" t="s">
        <v>85</v>
      </c>
      <c r="AW309" s="13" t="s">
        <v>32</v>
      </c>
      <c r="AX309" s="13" t="s">
        <v>75</v>
      </c>
      <c r="AY309" s="169" t="s">
        <v>134</v>
      </c>
    </row>
    <row r="310" spans="2:51" s="12" customFormat="1" x14ac:dyDescent="0.2">
      <c r="B310" s="162"/>
      <c r="C310" s="241"/>
      <c r="D310" s="238" t="s">
        <v>147</v>
      </c>
      <c r="E310" s="242" t="s">
        <v>1</v>
      </c>
      <c r="F310" s="243" t="s">
        <v>220</v>
      </c>
      <c r="G310" s="241"/>
      <c r="H310" s="242" t="s">
        <v>1</v>
      </c>
      <c r="I310" s="164"/>
      <c r="L310" s="162"/>
      <c r="M310" s="165"/>
      <c r="N310" s="166"/>
      <c r="O310" s="166"/>
      <c r="P310" s="166"/>
      <c r="Q310" s="166"/>
      <c r="R310" s="166"/>
      <c r="S310" s="166"/>
      <c r="T310" s="167"/>
      <c r="AT310" s="163" t="s">
        <v>147</v>
      </c>
      <c r="AU310" s="163" t="s">
        <v>85</v>
      </c>
      <c r="AV310" s="12" t="s">
        <v>83</v>
      </c>
      <c r="AW310" s="12" t="s">
        <v>32</v>
      </c>
      <c r="AX310" s="12" t="s">
        <v>75</v>
      </c>
      <c r="AY310" s="163" t="s">
        <v>134</v>
      </c>
    </row>
    <row r="311" spans="2:51" s="12" customFormat="1" x14ac:dyDescent="0.2">
      <c r="B311" s="162"/>
      <c r="C311" s="241"/>
      <c r="D311" s="238" t="s">
        <v>147</v>
      </c>
      <c r="E311" s="242" t="s">
        <v>1</v>
      </c>
      <c r="F311" s="243" t="s">
        <v>191</v>
      </c>
      <c r="G311" s="241"/>
      <c r="H311" s="242" t="s">
        <v>1</v>
      </c>
      <c r="I311" s="164"/>
      <c r="L311" s="162"/>
      <c r="M311" s="165"/>
      <c r="N311" s="166"/>
      <c r="O311" s="166"/>
      <c r="P311" s="166"/>
      <c r="Q311" s="166"/>
      <c r="R311" s="166"/>
      <c r="S311" s="166"/>
      <c r="T311" s="167"/>
      <c r="AT311" s="163" t="s">
        <v>147</v>
      </c>
      <c r="AU311" s="163" t="s">
        <v>85</v>
      </c>
      <c r="AV311" s="12" t="s">
        <v>83</v>
      </c>
      <c r="AW311" s="12" t="s">
        <v>32</v>
      </c>
      <c r="AX311" s="12" t="s">
        <v>75</v>
      </c>
      <c r="AY311" s="163" t="s">
        <v>134</v>
      </c>
    </row>
    <row r="312" spans="2:51" s="13" customFormat="1" x14ac:dyDescent="0.2">
      <c r="B312" s="168"/>
      <c r="C312" s="244"/>
      <c r="D312" s="238" t="s">
        <v>147</v>
      </c>
      <c r="E312" s="245" t="s">
        <v>1</v>
      </c>
      <c r="F312" s="246" t="s">
        <v>221</v>
      </c>
      <c r="G312" s="244"/>
      <c r="H312" s="247">
        <v>10.457000000000001</v>
      </c>
      <c r="I312" s="170"/>
      <c r="L312" s="168"/>
      <c r="M312" s="171"/>
      <c r="N312" s="172"/>
      <c r="O312" s="172"/>
      <c r="P312" s="172"/>
      <c r="Q312" s="172"/>
      <c r="R312" s="172"/>
      <c r="S312" s="172"/>
      <c r="T312" s="173"/>
      <c r="AT312" s="169" t="s">
        <v>147</v>
      </c>
      <c r="AU312" s="169" t="s">
        <v>85</v>
      </c>
      <c r="AV312" s="13" t="s">
        <v>85</v>
      </c>
      <c r="AW312" s="13" t="s">
        <v>32</v>
      </c>
      <c r="AX312" s="13" t="s">
        <v>75</v>
      </c>
      <c r="AY312" s="169" t="s">
        <v>134</v>
      </c>
    </row>
    <row r="313" spans="2:51" s="12" customFormat="1" ht="22.5" x14ac:dyDescent="0.2">
      <c r="B313" s="162"/>
      <c r="C313" s="241"/>
      <c r="D313" s="238" t="s">
        <v>147</v>
      </c>
      <c r="E313" s="242" t="s">
        <v>1</v>
      </c>
      <c r="F313" s="243" t="s">
        <v>222</v>
      </c>
      <c r="G313" s="241"/>
      <c r="H313" s="242" t="s">
        <v>1</v>
      </c>
      <c r="I313" s="164"/>
      <c r="L313" s="162"/>
      <c r="M313" s="165"/>
      <c r="N313" s="166"/>
      <c r="O313" s="166"/>
      <c r="P313" s="166"/>
      <c r="Q313" s="166"/>
      <c r="R313" s="166"/>
      <c r="S313" s="166"/>
      <c r="T313" s="167"/>
      <c r="AT313" s="163" t="s">
        <v>147</v>
      </c>
      <c r="AU313" s="163" t="s">
        <v>85</v>
      </c>
      <c r="AV313" s="12" t="s">
        <v>83</v>
      </c>
      <c r="AW313" s="12" t="s">
        <v>32</v>
      </c>
      <c r="AX313" s="12" t="s">
        <v>75</v>
      </c>
      <c r="AY313" s="163" t="s">
        <v>134</v>
      </c>
    </row>
    <row r="314" spans="2:51" s="13" customFormat="1" x14ac:dyDescent="0.2">
      <c r="B314" s="168"/>
      <c r="C314" s="244"/>
      <c r="D314" s="238" t="s">
        <v>147</v>
      </c>
      <c r="E314" s="245" t="s">
        <v>1</v>
      </c>
      <c r="F314" s="246" t="s">
        <v>223</v>
      </c>
      <c r="G314" s="244"/>
      <c r="H314" s="247">
        <v>15.006</v>
      </c>
      <c r="I314" s="170"/>
      <c r="L314" s="168"/>
      <c r="M314" s="171"/>
      <c r="N314" s="172"/>
      <c r="O314" s="172"/>
      <c r="P314" s="172"/>
      <c r="Q314" s="172"/>
      <c r="R314" s="172"/>
      <c r="S314" s="172"/>
      <c r="T314" s="173"/>
      <c r="AT314" s="169" t="s">
        <v>147</v>
      </c>
      <c r="AU314" s="169" t="s">
        <v>85</v>
      </c>
      <c r="AV314" s="13" t="s">
        <v>85</v>
      </c>
      <c r="AW314" s="13" t="s">
        <v>32</v>
      </c>
      <c r="AX314" s="13" t="s">
        <v>75</v>
      </c>
      <c r="AY314" s="169" t="s">
        <v>134</v>
      </c>
    </row>
    <row r="315" spans="2:51" s="13" customFormat="1" x14ac:dyDescent="0.2">
      <c r="B315" s="168"/>
      <c r="C315" s="244"/>
      <c r="D315" s="238" t="s">
        <v>147</v>
      </c>
      <c r="E315" s="245" t="s">
        <v>1</v>
      </c>
      <c r="F315" s="246" t="s">
        <v>224</v>
      </c>
      <c r="G315" s="244"/>
      <c r="H315" s="247">
        <v>22.033999999999999</v>
      </c>
      <c r="I315" s="170"/>
      <c r="L315" s="168"/>
      <c r="M315" s="171"/>
      <c r="N315" s="172"/>
      <c r="O315" s="172"/>
      <c r="P315" s="172"/>
      <c r="Q315" s="172"/>
      <c r="R315" s="172"/>
      <c r="S315" s="172"/>
      <c r="T315" s="173"/>
      <c r="AT315" s="169" t="s">
        <v>147</v>
      </c>
      <c r="AU315" s="169" t="s">
        <v>85</v>
      </c>
      <c r="AV315" s="13" t="s">
        <v>85</v>
      </c>
      <c r="AW315" s="13" t="s">
        <v>32</v>
      </c>
      <c r="AX315" s="13" t="s">
        <v>75</v>
      </c>
      <c r="AY315" s="169" t="s">
        <v>134</v>
      </c>
    </row>
    <row r="316" spans="2:51" s="13" customFormat="1" x14ac:dyDescent="0.2">
      <c r="B316" s="168"/>
      <c r="C316" s="244"/>
      <c r="D316" s="238" t="s">
        <v>147</v>
      </c>
      <c r="E316" s="245" t="s">
        <v>1</v>
      </c>
      <c r="F316" s="246" t="s">
        <v>225</v>
      </c>
      <c r="G316" s="244"/>
      <c r="H316" s="247">
        <v>21.882999999999999</v>
      </c>
      <c r="I316" s="170"/>
      <c r="L316" s="168"/>
      <c r="M316" s="171"/>
      <c r="N316" s="172"/>
      <c r="O316" s="172"/>
      <c r="P316" s="172"/>
      <c r="Q316" s="172"/>
      <c r="R316" s="172"/>
      <c r="S316" s="172"/>
      <c r="T316" s="173"/>
      <c r="AT316" s="169" t="s">
        <v>147</v>
      </c>
      <c r="AU316" s="169" t="s">
        <v>85</v>
      </c>
      <c r="AV316" s="13" t="s">
        <v>85</v>
      </c>
      <c r="AW316" s="13" t="s">
        <v>32</v>
      </c>
      <c r="AX316" s="13" t="s">
        <v>75</v>
      </c>
      <c r="AY316" s="169" t="s">
        <v>134</v>
      </c>
    </row>
    <row r="317" spans="2:51" s="12" customFormat="1" x14ac:dyDescent="0.2">
      <c r="B317" s="162"/>
      <c r="C317" s="241"/>
      <c r="D317" s="238" t="s">
        <v>147</v>
      </c>
      <c r="E317" s="242" t="s">
        <v>1</v>
      </c>
      <c r="F317" s="243" t="s">
        <v>226</v>
      </c>
      <c r="G317" s="241"/>
      <c r="H317" s="242" t="s">
        <v>1</v>
      </c>
      <c r="I317" s="164"/>
      <c r="L317" s="162"/>
      <c r="M317" s="165"/>
      <c r="N317" s="166"/>
      <c r="O317" s="166"/>
      <c r="P317" s="166"/>
      <c r="Q317" s="166"/>
      <c r="R317" s="166"/>
      <c r="S317" s="166"/>
      <c r="T317" s="167"/>
      <c r="AT317" s="163" t="s">
        <v>147</v>
      </c>
      <c r="AU317" s="163" t="s">
        <v>85</v>
      </c>
      <c r="AV317" s="12" t="s">
        <v>83</v>
      </c>
      <c r="AW317" s="12" t="s">
        <v>32</v>
      </c>
      <c r="AX317" s="12" t="s">
        <v>75</v>
      </c>
      <c r="AY317" s="163" t="s">
        <v>134</v>
      </c>
    </row>
    <row r="318" spans="2:51" s="13" customFormat="1" ht="22.5" x14ac:dyDescent="0.2">
      <c r="B318" s="168"/>
      <c r="C318" s="244"/>
      <c r="D318" s="238" t="s">
        <v>147</v>
      </c>
      <c r="E318" s="245" t="s">
        <v>1</v>
      </c>
      <c r="F318" s="246" t="s">
        <v>227</v>
      </c>
      <c r="G318" s="244"/>
      <c r="H318" s="247">
        <v>83.338999999999999</v>
      </c>
      <c r="I318" s="170"/>
      <c r="L318" s="168"/>
      <c r="M318" s="171"/>
      <c r="N318" s="172"/>
      <c r="O318" s="172"/>
      <c r="P318" s="172"/>
      <c r="Q318" s="172"/>
      <c r="R318" s="172"/>
      <c r="S318" s="172"/>
      <c r="T318" s="173"/>
      <c r="AT318" s="169" t="s">
        <v>147</v>
      </c>
      <c r="AU318" s="169" t="s">
        <v>85</v>
      </c>
      <c r="AV318" s="13" t="s">
        <v>85</v>
      </c>
      <c r="AW318" s="13" t="s">
        <v>32</v>
      </c>
      <c r="AX318" s="13" t="s">
        <v>75</v>
      </c>
      <c r="AY318" s="169" t="s">
        <v>134</v>
      </c>
    </row>
    <row r="319" spans="2:51" s="13" customFormat="1" x14ac:dyDescent="0.2">
      <c r="B319" s="168"/>
      <c r="C319" s="244"/>
      <c r="D319" s="238" t="s">
        <v>147</v>
      </c>
      <c r="E319" s="245" t="s">
        <v>1</v>
      </c>
      <c r="F319" s="246" t="s">
        <v>228</v>
      </c>
      <c r="G319" s="244"/>
      <c r="H319" s="247">
        <v>95.403000000000006</v>
      </c>
      <c r="I319" s="170"/>
      <c r="L319" s="168"/>
      <c r="M319" s="171"/>
      <c r="N319" s="172"/>
      <c r="O319" s="172"/>
      <c r="P319" s="172"/>
      <c r="Q319" s="172"/>
      <c r="R319" s="172"/>
      <c r="S319" s="172"/>
      <c r="T319" s="173"/>
      <c r="AT319" s="169" t="s">
        <v>147</v>
      </c>
      <c r="AU319" s="169" t="s">
        <v>85</v>
      </c>
      <c r="AV319" s="13" t="s">
        <v>85</v>
      </c>
      <c r="AW319" s="13" t="s">
        <v>32</v>
      </c>
      <c r="AX319" s="13" t="s">
        <v>75</v>
      </c>
      <c r="AY319" s="169" t="s">
        <v>134</v>
      </c>
    </row>
    <row r="320" spans="2:51" s="13" customFormat="1" x14ac:dyDescent="0.2">
      <c r="B320" s="168"/>
      <c r="C320" s="244"/>
      <c r="D320" s="238" t="s">
        <v>147</v>
      </c>
      <c r="E320" s="245" t="s">
        <v>1</v>
      </c>
      <c r="F320" s="246" t="s">
        <v>229</v>
      </c>
      <c r="G320" s="244"/>
      <c r="H320" s="247">
        <v>143.245</v>
      </c>
      <c r="I320" s="170"/>
      <c r="L320" s="168"/>
      <c r="M320" s="171"/>
      <c r="N320" s="172"/>
      <c r="O320" s="172"/>
      <c r="P320" s="172"/>
      <c r="Q320" s="172"/>
      <c r="R320" s="172"/>
      <c r="S320" s="172"/>
      <c r="T320" s="173"/>
      <c r="AT320" s="169" t="s">
        <v>147</v>
      </c>
      <c r="AU320" s="169" t="s">
        <v>85</v>
      </c>
      <c r="AV320" s="13" t="s">
        <v>85</v>
      </c>
      <c r="AW320" s="13" t="s">
        <v>32</v>
      </c>
      <c r="AX320" s="13" t="s">
        <v>75</v>
      </c>
      <c r="AY320" s="169" t="s">
        <v>134</v>
      </c>
    </row>
    <row r="321" spans="2:65" s="12" customFormat="1" x14ac:dyDescent="0.2">
      <c r="B321" s="162"/>
      <c r="C321" s="241"/>
      <c r="D321" s="238" t="s">
        <v>147</v>
      </c>
      <c r="E321" s="242" t="s">
        <v>1</v>
      </c>
      <c r="F321" s="243" t="s">
        <v>242</v>
      </c>
      <c r="G321" s="241"/>
      <c r="H321" s="242" t="s">
        <v>1</v>
      </c>
      <c r="I321" s="164"/>
      <c r="L321" s="162"/>
      <c r="M321" s="165"/>
      <c r="N321" s="166"/>
      <c r="O321" s="166"/>
      <c r="P321" s="166"/>
      <c r="Q321" s="166"/>
      <c r="R321" s="166"/>
      <c r="S321" s="166"/>
      <c r="T321" s="167"/>
      <c r="AT321" s="163" t="s">
        <v>147</v>
      </c>
      <c r="AU321" s="163" t="s">
        <v>85</v>
      </c>
      <c r="AV321" s="12" t="s">
        <v>83</v>
      </c>
      <c r="AW321" s="12" t="s">
        <v>32</v>
      </c>
      <c r="AX321" s="12" t="s">
        <v>75</v>
      </c>
      <c r="AY321" s="163" t="s">
        <v>134</v>
      </c>
    </row>
    <row r="322" spans="2:65" s="12" customFormat="1" x14ac:dyDescent="0.2">
      <c r="B322" s="162"/>
      <c r="C322" s="241"/>
      <c r="D322" s="238" t="s">
        <v>147</v>
      </c>
      <c r="E322" s="242" t="s">
        <v>1</v>
      </c>
      <c r="F322" s="243" t="s">
        <v>191</v>
      </c>
      <c r="G322" s="241"/>
      <c r="H322" s="242" t="s">
        <v>1</v>
      </c>
      <c r="I322" s="164"/>
      <c r="L322" s="162"/>
      <c r="M322" s="165"/>
      <c r="N322" s="166"/>
      <c r="O322" s="166"/>
      <c r="P322" s="166"/>
      <c r="Q322" s="166"/>
      <c r="R322" s="166"/>
      <c r="S322" s="166"/>
      <c r="T322" s="167"/>
      <c r="AT322" s="163" t="s">
        <v>147</v>
      </c>
      <c r="AU322" s="163" t="s">
        <v>85</v>
      </c>
      <c r="AV322" s="12" t="s">
        <v>83</v>
      </c>
      <c r="AW322" s="12" t="s">
        <v>32</v>
      </c>
      <c r="AX322" s="12" t="s">
        <v>75</v>
      </c>
      <c r="AY322" s="163" t="s">
        <v>134</v>
      </c>
    </row>
    <row r="323" spans="2:65" s="13" customFormat="1" ht="22.5" x14ac:dyDescent="0.2">
      <c r="B323" s="168"/>
      <c r="C323" s="244"/>
      <c r="D323" s="238" t="s">
        <v>147</v>
      </c>
      <c r="E323" s="245" t="s">
        <v>1</v>
      </c>
      <c r="F323" s="246" t="s">
        <v>243</v>
      </c>
      <c r="G323" s="244"/>
      <c r="H323" s="247">
        <v>64.680000000000007</v>
      </c>
      <c r="I323" s="170"/>
      <c r="L323" s="168"/>
      <c r="M323" s="171"/>
      <c r="N323" s="172"/>
      <c r="O323" s="172"/>
      <c r="P323" s="172"/>
      <c r="Q323" s="172"/>
      <c r="R323" s="172"/>
      <c r="S323" s="172"/>
      <c r="T323" s="173"/>
      <c r="AT323" s="169" t="s">
        <v>147</v>
      </c>
      <c r="AU323" s="169" t="s">
        <v>85</v>
      </c>
      <c r="AV323" s="13" t="s">
        <v>85</v>
      </c>
      <c r="AW323" s="13" t="s">
        <v>32</v>
      </c>
      <c r="AX323" s="13" t="s">
        <v>75</v>
      </c>
      <c r="AY323" s="169" t="s">
        <v>134</v>
      </c>
    </row>
    <row r="324" spans="2:65" s="14" customFormat="1" x14ac:dyDescent="0.2">
      <c r="B324" s="174"/>
      <c r="C324" s="248"/>
      <c r="D324" s="238" t="s">
        <v>147</v>
      </c>
      <c r="E324" s="249" t="s">
        <v>1</v>
      </c>
      <c r="F324" s="250" t="s">
        <v>152</v>
      </c>
      <c r="G324" s="248"/>
      <c r="H324" s="251">
        <v>463.03399999999999</v>
      </c>
      <c r="I324" s="176"/>
      <c r="L324" s="174"/>
      <c r="M324" s="177"/>
      <c r="N324" s="178"/>
      <c r="O324" s="178"/>
      <c r="P324" s="178"/>
      <c r="Q324" s="178"/>
      <c r="R324" s="178"/>
      <c r="S324" s="178"/>
      <c r="T324" s="179"/>
      <c r="AT324" s="175" t="s">
        <v>147</v>
      </c>
      <c r="AU324" s="175" t="s">
        <v>85</v>
      </c>
      <c r="AV324" s="14" t="s">
        <v>141</v>
      </c>
      <c r="AW324" s="14" t="s">
        <v>32</v>
      </c>
      <c r="AX324" s="14" t="s">
        <v>83</v>
      </c>
      <c r="AY324" s="175" t="s">
        <v>134</v>
      </c>
    </row>
    <row r="325" spans="2:65" s="1" customFormat="1" ht="24" customHeight="1" x14ac:dyDescent="0.2">
      <c r="B325" s="151"/>
      <c r="C325" s="232" t="s">
        <v>8</v>
      </c>
      <c r="D325" s="232" t="s">
        <v>136</v>
      </c>
      <c r="E325" s="233" t="s">
        <v>275</v>
      </c>
      <c r="F325" s="234" t="s">
        <v>276</v>
      </c>
      <c r="G325" s="235" t="s">
        <v>172</v>
      </c>
      <c r="H325" s="236">
        <v>463.03399999999999</v>
      </c>
      <c r="I325" s="153"/>
      <c r="J325" s="154">
        <f>ROUND(I325*H325,2)</f>
        <v>0</v>
      </c>
      <c r="K325" s="152" t="s">
        <v>140</v>
      </c>
      <c r="L325" s="31"/>
      <c r="M325" s="155" t="s">
        <v>1</v>
      </c>
      <c r="N325" s="156" t="s">
        <v>40</v>
      </c>
      <c r="O325" s="54"/>
      <c r="P325" s="157">
        <f>O325*H325</f>
        <v>0</v>
      </c>
      <c r="Q325" s="157">
        <v>0</v>
      </c>
      <c r="R325" s="157">
        <f>Q325*H325</f>
        <v>0</v>
      </c>
      <c r="S325" s="157">
        <v>0</v>
      </c>
      <c r="T325" s="158">
        <f>S325*H325</f>
        <v>0</v>
      </c>
      <c r="AR325" s="159" t="s">
        <v>141</v>
      </c>
      <c r="AT325" s="159" t="s">
        <v>136</v>
      </c>
      <c r="AU325" s="159" t="s">
        <v>85</v>
      </c>
      <c r="AY325" s="16" t="s">
        <v>134</v>
      </c>
      <c r="BE325" s="160">
        <f>IF(N325="základní",J325,0)</f>
        <v>0</v>
      </c>
      <c r="BF325" s="160">
        <f>IF(N325="snížená",J325,0)</f>
        <v>0</v>
      </c>
      <c r="BG325" s="160">
        <f>IF(N325="zákl. přenesená",J325,0)</f>
        <v>0</v>
      </c>
      <c r="BH325" s="160">
        <f>IF(N325="sníž. přenesená",J325,0)</f>
        <v>0</v>
      </c>
      <c r="BI325" s="160">
        <f>IF(N325="nulová",J325,0)</f>
        <v>0</v>
      </c>
      <c r="BJ325" s="16" t="s">
        <v>83</v>
      </c>
      <c r="BK325" s="160">
        <f>ROUND(I325*H325,2)</f>
        <v>0</v>
      </c>
      <c r="BL325" s="16" t="s">
        <v>141</v>
      </c>
      <c r="BM325" s="159" t="s">
        <v>277</v>
      </c>
    </row>
    <row r="326" spans="2:65" s="1" customFormat="1" ht="39" x14ac:dyDescent="0.2">
      <c r="B326" s="31"/>
      <c r="C326" s="237"/>
      <c r="D326" s="238" t="s">
        <v>143</v>
      </c>
      <c r="E326" s="237"/>
      <c r="F326" s="239" t="s">
        <v>278</v>
      </c>
      <c r="G326" s="237"/>
      <c r="H326" s="237"/>
      <c r="I326" s="90"/>
      <c r="L326" s="31"/>
      <c r="M326" s="161"/>
      <c r="N326" s="54"/>
      <c r="O326" s="54"/>
      <c r="P326" s="54"/>
      <c r="Q326" s="54"/>
      <c r="R326" s="54"/>
      <c r="S326" s="54"/>
      <c r="T326" s="55"/>
      <c r="AT326" s="16" t="s">
        <v>143</v>
      </c>
      <c r="AU326" s="16" t="s">
        <v>85</v>
      </c>
    </row>
    <row r="327" spans="2:65" s="1" customFormat="1" ht="195" x14ac:dyDescent="0.2">
      <c r="B327" s="31"/>
      <c r="C327" s="237"/>
      <c r="D327" s="238" t="s">
        <v>145</v>
      </c>
      <c r="E327" s="237"/>
      <c r="F327" s="240" t="s">
        <v>279</v>
      </c>
      <c r="G327" s="237"/>
      <c r="H327" s="237"/>
      <c r="I327" s="90"/>
      <c r="L327" s="31"/>
      <c r="M327" s="161"/>
      <c r="N327" s="54"/>
      <c r="O327" s="54"/>
      <c r="P327" s="54"/>
      <c r="Q327" s="54"/>
      <c r="R327" s="54"/>
      <c r="S327" s="54"/>
      <c r="T327" s="55"/>
      <c r="AT327" s="16" t="s">
        <v>145</v>
      </c>
      <c r="AU327" s="16" t="s">
        <v>85</v>
      </c>
    </row>
    <row r="328" spans="2:65" s="12" customFormat="1" x14ac:dyDescent="0.2">
      <c r="B328" s="162"/>
      <c r="C328" s="241"/>
      <c r="D328" s="238" t="s">
        <v>147</v>
      </c>
      <c r="E328" s="242" t="s">
        <v>1</v>
      </c>
      <c r="F328" s="243" t="s">
        <v>148</v>
      </c>
      <c r="G328" s="241"/>
      <c r="H328" s="242" t="s">
        <v>1</v>
      </c>
      <c r="I328" s="164"/>
      <c r="L328" s="162"/>
      <c r="M328" s="165"/>
      <c r="N328" s="166"/>
      <c r="O328" s="166"/>
      <c r="P328" s="166"/>
      <c r="Q328" s="166"/>
      <c r="R328" s="166"/>
      <c r="S328" s="166"/>
      <c r="T328" s="167"/>
      <c r="AT328" s="163" t="s">
        <v>147</v>
      </c>
      <c r="AU328" s="163" t="s">
        <v>85</v>
      </c>
      <c r="AV328" s="12" t="s">
        <v>83</v>
      </c>
      <c r="AW328" s="12" t="s">
        <v>32</v>
      </c>
      <c r="AX328" s="12" t="s">
        <v>75</v>
      </c>
      <c r="AY328" s="163" t="s">
        <v>134</v>
      </c>
    </row>
    <row r="329" spans="2:65" s="12" customFormat="1" x14ac:dyDescent="0.2">
      <c r="B329" s="162"/>
      <c r="C329" s="241"/>
      <c r="D329" s="238" t="s">
        <v>147</v>
      </c>
      <c r="E329" s="242" t="s">
        <v>1</v>
      </c>
      <c r="F329" s="243" t="s">
        <v>280</v>
      </c>
      <c r="G329" s="241"/>
      <c r="H329" s="242" t="s">
        <v>1</v>
      </c>
      <c r="I329" s="164"/>
      <c r="L329" s="162"/>
      <c r="M329" s="165"/>
      <c r="N329" s="166"/>
      <c r="O329" s="166"/>
      <c r="P329" s="166"/>
      <c r="Q329" s="166"/>
      <c r="R329" s="166"/>
      <c r="S329" s="166"/>
      <c r="T329" s="167"/>
      <c r="AT329" s="163" t="s">
        <v>147</v>
      </c>
      <c r="AU329" s="163" t="s">
        <v>85</v>
      </c>
      <c r="AV329" s="12" t="s">
        <v>83</v>
      </c>
      <c r="AW329" s="12" t="s">
        <v>32</v>
      </c>
      <c r="AX329" s="12" t="s">
        <v>75</v>
      </c>
      <c r="AY329" s="163" t="s">
        <v>134</v>
      </c>
    </row>
    <row r="330" spans="2:65" s="12" customFormat="1" ht="22.5" x14ac:dyDescent="0.2">
      <c r="B330" s="162"/>
      <c r="C330" s="241"/>
      <c r="D330" s="238" t="s">
        <v>147</v>
      </c>
      <c r="E330" s="242" t="s">
        <v>1</v>
      </c>
      <c r="F330" s="243" t="s">
        <v>281</v>
      </c>
      <c r="G330" s="241"/>
      <c r="H330" s="242" t="s">
        <v>1</v>
      </c>
      <c r="I330" s="164"/>
      <c r="L330" s="162"/>
      <c r="M330" s="165"/>
      <c r="N330" s="166"/>
      <c r="O330" s="166"/>
      <c r="P330" s="166"/>
      <c r="Q330" s="166"/>
      <c r="R330" s="166"/>
      <c r="S330" s="166"/>
      <c r="T330" s="167"/>
      <c r="AT330" s="163" t="s">
        <v>147</v>
      </c>
      <c r="AU330" s="163" t="s">
        <v>85</v>
      </c>
      <c r="AV330" s="12" t="s">
        <v>83</v>
      </c>
      <c r="AW330" s="12" t="s">
        <v>32</v>
      </c>
      <c r="AX330" s="12" t="s">
        <v>75</v>
      </c>
      <c r="AY330" s="163" t="s">
        <v>134</v>
      </c>
    </row>
    <row r="331" spans="2:65" s="12" customFormat="1" x14ac:dyDescent="0.2">
      <c r="B331" s="162"/>
      <c r="C331" s="241"/>
      <c r="D331" s="238" t="s">
        <v>147</v>
      </c>
      <c r="E331" s="242" t="s">
        <v>1</v>
      </c>
      <c r="F331" s="243" t="s">
        <v>199</v>
      </c>
      <c r="G331" s="241"/>
      <c r="H331" s="242" t="s">
        <v>1</v>
      </c>
      <c r="I331" s="164"/>
      <c r="L331" s="162"/>
      <c r="M331" s="165"/>
      <c r="N331" s="166"/>
      <c r="O331" s="166"/>
      <c r="P331" s="166"/>
      <c r="Q331" s="166"/>
      <c r="R331" s="166"/>
      <c r="S331" s="166"/>
      <c r="T331" s="167"/>
      <c r="AT331" s="163" t="s">
        <v>147</v>
      </c>
      <c r="AU331" s="163" t="s">
        <v>85</v>
      </c>
      <c r="AV331" s="12" t="s">
        <v>83</v>
      </c>
      <c r="AW331" s="12" t="s">
        <v>32</v>
      </c>
      <c r="AX331" s="12" t="s">
        <v>75</v>
      </c>
      <c r="AY331" s="163" t="s">
        <v>134</v>
      </c>
    </row>
    <row r="332" spans="2:65" s="12" customFormat="1" x14ac:dyDescent="0.2">
      <c r="B332" s="162"/>
      <c r="C332" s="241"/>
      <c r="D332" s="238" t="s">
        <v>147</v>
      </c>
      <c r="E332" s="242" t="s">
        <v>1</v>
      </c>
      <c r="F332" s="243" t="s">
        <v>200</v>
      </c>
      <c r="G332" s="241"/>
      <c r="H332" s="242" t="s">
        <v>1</v>
      </c>
      <c r="I332" s="164"/>
      <c r="L332" s="162"/>
      <c r="M332" s="165"/>
      <c r="N332" s="166"/>
      <c r="O332" s="166"/>
      <c r="P332" s="166"/>
      <c r="Q332" s="166"/>
      <c r="R332" s="166"/>
      <c r="S332" s="166"/>
      <c r="T332" s="167"/>
      <c r="AT332" s="163" t="s">
        <v>147</v>
      </c>
      <c r="AU332" s="163" t="s">
        <v>85</v>
      </c>
      <c r="AV332" s="12" t="s">
        <v>83</v>
      </c>
      <c r="AW332" s="12" t="s">
        <v>32</v>
      </c>
      <c r="AX332" s="12" t="s">
        <v>75</v>
      </c>
      <c r="AY332" s="163" t="s">
        <v>134</v>
      </c>
    </row>
    <row r="333" spans="2:65" s="13" customFormat="1" x14ac:dyDescent="0.2">
      <c r="B333" s="168"/>
      <c r="C333" s="244"/>
      <c r="D333" s="238" t="s">
        <v>147</v>
      </c>
      <c r="E333" s="245" t="s">
        <v>1</v>
      </c>
      <c r="F333" s="246" t="s">
        <v>201</v>
      </c>
      <c r="G333" s="244"/>
      <c r="H333" s="247">
        <v>4.1740000000000004</v>
      </c>
      <c r="I333" s="170"/>
      <c r="L333" s="168"/>
      <c r="M333" s="171"/>
      <c r="N333" s="172"/>
      <c r="O333" s="172"/>
      <c r="P333" s="172"/>
      <c r="Q333" s="172"/>
      <c r="R333" s="172"/>
      <c r="S333" s="172"/>
      <c r="T333" s="173"/>
      <c r="AT333" s="169" t="s">
        <v>147</v>
      </c>
      <c r="AU333" s="169" t="s">
        <v>85</v>
      </c>
      <c r="AV333" s="13" t="s">
        <v>85</v>
      </c>
      <c r="AW333" s="13" t="s">
        <v>32</v>
      </c>
      <c r="AX333" s="13" t="s">
        <v>75</v>
      </c>
      <c r="AY333" s="169" t="s">
        <v>134</v>
      </c>
    </row>
    <row r="334" spans="2:65" s="12" customFormat="1" x14ac:dyDescent="0.2">
      <c r="B334" s="162"/>
      <c r="C334" s="241"/>
      <c r="D334" s="238" t="s">
        <v>147</v>
      </c>
      <c r="E334" s="242" t="s">
        <v>1</v>
      </c>
      <c r="F334" s="243" t="s">
        <v>202</v>
      </c>
      <c r="G334" s="241"/>
      <c r="H334" s="242" t="s">
        <v>1</v>
      </c>
      <c r="I334" s="164"/>
      <c r="L334" s="162"/>
      <c r="M334" s="165"/>
      <c r="N334" s="166"/>
      <c r="O334" s="166"/>
      <c r="P334" s="166"/>
      <c r="Q334" s="166"/>
      <c r="R334" s="166"/>
      <c r="S334" s="166"/>
      <c r="T334" s="167"/>
      <c r="AT334" s="163" t="s">
        <v>147</v>
      </c>
      <c r="AU334" s="163" t="s">
        <v>85</v>
      </c>
      <c r="AV334" s="12" t="s">
        <v>83</v>
      </c>
      <c r="AW334" s="12" t="s">
        <v>32</v>
      </c>
      <c r="AX334" s="12" t="s">
        <v>75</v>
      </c>
      <c r="AY334" s="163" t="s">
        <v>134</v>
      </c>
    </row>
    <row r="335" spans="2:65" s="12" customFormat="1" x14ac:dyDescent="0.2">
      <c r="B335" s="162"/>
      <c r="C335" s="241"/>
      <c r="D335" s="238" t="s">
        <v>147</v>
      </c>
      <c r="E335" s="242" t="s">
        <v>1</v>
      </c>
      <c r="F335" s="243" t="s">
        <v>203</v>
      </c>
      <c r="G335" s="241"/>
      <c r="H335" s="242" t="s">
        <v>1</v>
      </c>
      <c r="I335" s="164"/>
      <c r="L335" s="162"/>
      <c r="M335" s="165"/>
      <c r="N335" s="166"/>
      <c r="O335" s="166"/>
      <c r="P335" s="166"/>
      <c r="Q335" s="166"/>
      <c r="R335" s="166"/>
      <c r="S335" s="166"/>
      <c r="T335" s="167"/>
      <c r="AT335" s="163" t="s">
        <v>147</v>
      </c>
      <c r="AU335" s="163" t="s">
        <v>85</v>
      </c>
      <c r="AV335" s="12" t="s">
        <v>83</v>
      </c>
      <c r="AW335" s="12" t="s">
        <v>32</v>
      </c>
      <c r="AX335" s="12" t="s">
        <v>75</v>
      </c>
      <c r="AY335" s="163" t="s">
        <v>134</v>
      </c>
    </row>
    <row r="336" spans="2:65" s="12" customFormat="1" x14ac:dyDescent="0.2">
      <c r="B336" s="162"/>
      <c r="C336" s="241"/>
      <c r="D336" s="238" t="s">
        <v>147</v>
      </c>
      <c r="E336" s="242" t="s">
        <v>1</v>
      </c>
      <c r="F336" s="243" t="s">
        <v>204</v>
      </c>
      <c r="G336" s="241"/>
      <c r="H336" s="242" t="s">
        <v>1</v>
      </c>
      <c r="I336" s="164"/>
      <c r="L336" s="162"/>
      <c r="M336" s="165"/>
      <c r="N336" s="166"/>
      <c r="O336" s="166"/>
      <c r="P336" s="166"/>
      <c r="Q336" s="166"/>
      <c r="R336" s="166"/>
      <c r="S336" s="166"/>
      <c r="T336" s="167"/>
      <c r="AT336" s="163" t="s">
        <v>147</v>
      </c>
      <c r="AU336" s="163" t="s">
        <v>85</v>
      </c>
      <c r="AV336" s="12" t="s">
        <v>83</v>
      </c>
      <c r="AW336" s="12" t="s">
        <v>32</v>
      </c>
      <c r="AX336" s="12" t="s">
        <v>75</v>
      </c>
      <c r="AY336" s="163" t="s">
        <v>134</v>
      </c>
    </row>
    <row r="337" spans="2:51" s="12" customFormat="1" x14ac:dyDescent="0.2">
      <c r="B337" s="162"/>
      <c r="C337" s="241"/>
      <c r="D337" s="238" t="s">
        <v>147</v>
      </c>
      <c r="E337" s="242" t="s">
        <v>1</v>
      </c>
      <c r="F337" s="243" t="s">
        <v>205</v>
      </c>
      <c r="G337" s="241"/>
      <c r="H337" s="242" t="s">
        <v>1</v>
      </c>
      <c r="I337" s="164"/>
      <c r="L337" s="162"/>
      <c r="M337" s="165"/>
      <c r="N337" s="166"/>
      <c r="O337" s="166"/>
      <c r="P337" s="166"/>
      <c r="Q337" s="166"/>
      <c r="R337" s="166"/>
      <c r="S337" s="166"/>
      <c r="T337" s="167"/>
      <c r="AT337" s="163" t="s">
        <v>147</v>
      </c>
      <c r="AU337" s="163" t="s">
        <v>85</v>
      </c>
      <c r="AV337" s="12" t="s">
        <v>83</v>
      </c>
      <c r="AW337" s="12" t="s">
        <v>32</v>
      </c>
      <c r="AX337" s="12" t="s">
        <v>75</v>
      </c>
      <c r="AY337" s="163" t="s">
        <v>134</v>
      </c>
    </row>
    <row r="338" spans="2:51" s="13" customFormat="1" x14ac:dyDescent="0.2">
      <c r="B338" s="168"/>
      <c r="C338" s="244"/>
      <c r="D338" s="238" t="s">
        <v>147</v>
      </c>
      <c r="E338" s="245" t="s">
        <v>1</v>
      </c>
      <c r="F338" s="246" t="s">
        <v>206</v>
      </c>
      <c r="G338" s="244"/>
      <c r="H338" s="247">
        <v>2.8130000000000002</v>
      </c>
      <c r="I338" s="170"/>
      <c r="L338" s="168"/>
      <c r="M338" s="171"/>
      <c r="N338" s="172"/>
      <c r="O338" s="172"/>
      <c r="P338" s="172"/>
      <c r="Q338" s="172"/>
      <c r="R338" s="172"/>
      <c r="S338" s="172"/>
      <c r="T338" s="173"/>
      <c r="AT338" s="169" t="s">
        <v>147</v>
      </c>
      <c r="AU338" s="169" t="s">
        <v>85</v>
      </c>
      <c r="AV338" s="13" t="s">
        <v>85</v>
      </c>
      <c r="AW338" s="13" t="s">
        <v>32</v>
      </c>
      <c r="AX338" s="13" t="s">
        <v>75</v>
      </c>
      <c r="AY338" s="169" t="s">
        <v>134</v>
      </c>
    </row>
    <row r="339" spans="2:51" s="12" customFormat="1" x14ac:dyDescent="0.2">
      <c r="B339" s="162"/>
      <c r="C339" s="241"/>
      <c r="D339" s="238" t="s">
        <v>147</v>
      </c>
      <c r="E339" s="242" t="s">
        <v>1</v>
      </c>
      <c r="F339" s="243" t="s">
        <v>220</v>
      </c>
      <c r="G339" s="241"/>
      <c r="H339" s="242" t="s">
        <v>1</v>
      </c>
      <c r="I339" s="164"/>
      <c r="L339" s="162"/>
      <c r="M339" s="165"/>
      <c r="N339" s="166"/>
      <c r="O339" s="166"/>
      <c r="P339" s="166"/>
      <c r="Q339" s="166"/>
      <c r="R339" s="166"/>
      <c r="S339" s="166"/>
      <c r="T339" s="167"/>
      <c r="AT339" s="163" t="s">
        <v>147</v>
      </c>
      <c r="AU339" s="163" t="s">
        <v>85</v>
      </c>
      <c r="AV339" s="12" t="s">
        <v>83</v>
      </c>
      <c r="AW339" s="12" t="s">
        <v>32</v>
      </c>
      <c r="AX339" s="12" t="s">
        <v>75</v>
      </c>
      <c r="AY339" s="163" t="s">
        <v>134</v>
      </c>
    </row>
    <row r="340" spans="2:51" s="12" customFormat="1" x14ac:dyDescent="0.2">
      <c r="B340" s="162"/>
      <c r="C340" s="241"/>
      <c r="D340" s="238" t="s">
        <v>147</v>
      </c>
      <c r="E340" s="242" t="s">
        <v>1</v>
      </c>
      <c r="F340" s="243" t="s">
        <v>191</v>
      </c>
      <c r="G340" s="241"/>
      <c r="H340" s="242" t="s">
        <v>1</v>
      </c>
      <c r="I340" s="164"/>
      <c r="L340" s="162"/>
      <c r="M340" s="165"/>
      <c r="N340" s="166"/>
      <c r="O340" s="166"/>
      <c r="P340" s="166"/>
      <c r="Q340" s="166"/>
      <c r="R340" s="166"/>
      <c r="S340" s="166"/>
      <c r="T340" s="167"/>
      <c r="AT340" s="163" t="s">
        <v>147</v>
      </c>
      <c r="AU340" s="163" t="s">
        <v>85</v>
      </c>
      <c r="AV340" s="12" t="s">
        <v>83</v>
      </c>
      <c r="AW340" s="12" t="s">
        <v>32</v>
      </c>
      <c r="AX340" s="12" t="s">
        <v>75</v>
      </c>
      <c r="AY340" s="163" t="s">
        <v>134</v>
      </c>
    </row>
    <row r="341" spans="2:51" s="13" customFormat="1" x14ac:dyDescent="0.2">
      <c r="B341" s="168"/>
      <c r="C341" s="244"/>
      <c r="D341" s="238" t="s">
        <v>147</v>
      </c>
      <c r="E341" s="245" t="s">
        <v>1</v>
      </c>
      <c r="F341" s="246" t="s">
        <v>221</v>
      </c>
      <c r="G341" s="244"/>
      <c r="H341" s="247">
        <v>10.457000000000001</v>
      </c>
      <c r="I341" s="170"/>
      <c r="L341" s="168"/>
      <c r="M341" s="171"/>
      <c r="N341" s="172"/>
      <c r="O341" s="172"/>
      <c r="P341" s="172"/>
      <c r="Q341" s="172"/>
      <c r="R341" s="172"/>
      <c r="S341" s="172"/>
      <c r="T341" s="173"/>
      <c r="AT341" s="169" t="s">
        <v>147</v>
      </c>
      <c r="AU341" s="169" t="s">
        <v>85</v>
      </c>
      <c r="AV341" s="13" t="s">
        <v>85</v>
      </c>
      <c r="AW341" s="13" t="s">
        <v>32</v>
      </c>
      <c r="AX341" s="13" t="s">
        <v>75</v>
      </c>
      <c r="AY341" s="169" t="s">
        <v>134</v>
      </c>
    </row>
    <row r="342" spans="2:51" s="12" customFormat="1" ht="22.5" x14ac:dyDescent="0.2">
      <c r="B342" s="162"/>
      <c r="C342" s="241"/>
      <c r="D342" s="238" t="s">
        <v>147</v>
      </c>
      <c r="E342" s="242" t="s">
        <v>1</v>
      </c>
      <c r="F342" s="243" t="s">
        <v>222</v>
      </c>
      <c r="G342" s="241"/>
      <c r="H342" s="242" t="s">
        <v>1</v>
      </c>
      <c r="I342" s="164"/>
      <c r="L342" s="162"/>
      <c r="M342" s="165"/>
      <c r="N342" s="166"/>
      <c r="O342" s="166"/>
      <c r="P342" s="166"/>
      <c r="Q342" s="166"/>
      <c r="R342" s="166"/>
      <c r="S342" s="166"/>
      <c r="T342" s="167"/>
      <c r="AT342" s="163" t="s">
        <v>147</v>
      </c>
      <c r="AU342" s="163" t="s">
        <v>85</v>
      </c>
      <c r="AV342" s="12" t="s">
        <v>83</v>
      </c>
      <c r="AW342" s="12" t="s">
        <v>32</v>
      </c>
      <c r="AX342" s="12" t="s">
        <v>75</v>
      </c>
      <c r="AY342" s="163" t="s">
        <v>134</v>
      </c>
    </row>
    <row r="343" spans="2:51" s="13" customFormat="1" x14ac:dyDescent="0.2">
      <c r="B343" s="168"/>
      <c r="C343" s="244"/>
      <c r="D343" s="238" t="s">
        <v>147</v>
      </c>
      <c r="E343" s="245" t="s">
        <v>1</v>
      </c>
      <c r="F343" s="246" t="s">
        <v>223</v>
      </c>
      <c r="G343" s="244"/>
      <c r="H343" s="247">
        <v>15.006</v>
      </c>
      <c r="I343" s="170"/>
      <c r="L343" s="168"/>
      <c r="M343" s="171"/>
      <c r="N343" s="172"/>
      <c r="O343" s="172"/>
      <c r="P343" s="172"/>
      <c r="Q343" s="172"/>
      <c r="R343" s="172"/>
      <c r="S343" s="172"/>
      <c r="T343" s="173"/>
      <c r="AT343" s="169" t="s">
        <v>147</v>
      </c>
      <c r="AU343" s="169" t="s">
        <v>85</v>
      </c>
      <c r="AV343" s="13" t="s">
        <v>85</v>
      </c>
      <c r="AW343" s="13" t="s">
        <v>32</v>
      </c>
      <c r="AX343" s="13" t="s">
        <v>75</v>
      </c>
      <c r="AY343" s="169" t="s">
        <v>134</v>
      </c>
    </row>
    <row r="344" spans="2:51" s="13" customFormat="1" x14ac:dyDescent="0.2">
      <c r="B344" s="168"/>
      <c r="C344" s="244"/>
      <c r="D344" s="238" t="s">
        <v>147</v>
      </c>
      <c r="E344" s="245" t="s">
        <v>1</v>
      </c>
      <c r="F344" s="246" t="s">
        <v>224</v>
      </c>
      <c r="G344" s="244"/>
      <c r="H344" s="247">
        <v>22.033999999999999</v>
      </c>
      <c r="I344" s="170"/>
      <c r="L344" s="168"/>
      <c r="M344" s="171"/>
      <c r="N344" s="172"/>
      <c r="O344" s="172"/>
      <c r="P344" s="172"/>
      <c r="Q344" s="172"/>
      <c r="R344" s="172"/>
      <c r="S344" s="172"/>
      <c r="T344" s="173"/>
      <c r="AT344" s="169" t="s">
        <v>147</v>
      </c>
      <c r="AU344" s="169" t="s">
        <v>85</v>
      </c>
      <c r="AV344" s="13" t="s">
        <v>85</v>
      </c>
      <c r="AW344" s="13" t="s">
        <v>32</v>
      </c>
      <c r="AX344" s="13" t="s">
        <v>75</v>
      </c>
      <c r="AY344" s="169" t="s">
        <v>134</v>
      </c>
    </row>
    <row r="345" spans="2:51" s="13" customFormat="1" x14ac:dyDescent="0.2">
      <c r="B345" s="168"/>
      <c r="C345" s="244"/>
      <c r="D345" s="238" t="s">
        <v>147</v>
      </c>
      <c r="E345" s="245" t="s">
        <v>1</v>
      </c>
      <c r="F345" s="246" t="s">
        <v>225</v>
      </c>
      <c r="G345" s="244"/>
      <c r="H345" s="247">
        <v>21.882999999999999</v>
      </c>
      <c r="I345" s="170"/>
      <c r="L345" s="168"/>
      <c r="M345" s="171"/>
      <c r="N345" s="172"/>
      <c r="O345" s="172"/>
      <c r="P345" s="172"/>
      <c r="Q345" s="172"/>
      <c r="R345" s="172"/>
      <c r="S345" s="172"/>
      <c r="T345" s="173"/>
      <c r="AT345" s="169" t="s">
        <v>147</v>
      </c>
      <c r="AU345" s="169" t="s">
        <v>85</v>
      </c>
      <c r="AV345" s="13" t="s">
        <v>85</v>
      </c>
      <c r="AW345" s="13" t="s">
        <v>32</v>
      </c>
      <c r="AX345" s="13" t="s">
        <v>75</v>
      </c>
      <c r="AY345" s="169" t="s">
        <v>134</v>
      </c>
    </row>
    <row r="346" spans="2:51" s="12" customFormat="1" x14ac:dyDescent="0.2">
      <c r="B346" s="162"/>
      <c r="C346" s="241"/>
      <c r="D346" s="238" t="s">
        <v>147</v>
      </c>
      <c r="E346" s="242" t="s">
        <v>1</v>
      </c>
      <c r="F346" s="243" t="s">
        <v>226</v>
      </c>
      <c r="G346" s="241"/>
      <c r="H346" s="242" t="s">
        <v>1</v>
      </c>
      <c r="I346" s="164"/>
      <c r="L346" s="162"/>
      <c r="M346" s="165"/>
      <c r="N346" s="166"/>
      <c r="O346" s="166"/>
      <c r="P346" s="166"/>
      <c r="Q346" s="166"/>
      <c r="R346" s="166"/>
      <c r="S346" s="166"/>
      <c r="T346" s="167"/>
      <c r="AT346" s="163" t="s">
        <v>147</v>
      </c>
      <c r="AU346" s="163" t="s">
        <v>85</v>
      </c>
      <c r="AV346" s="12" t="s">
        <v>83</v>
      </c>
      <c r="AW346" s="12" t="s">
        <v>32</v>
      </c>
      <c r="AX346" s="12" t="s">
        <v>75</v>
      </c>
      <c r="AY346" s="163" t="s">
        <v>134</v>
      </c>
    </row>
    <row r="347" spans="2:51" s="13" customFormat="1" ht="22.5" x14ac:dyDescent="0.2">
      <c r="B347" s="168"/>
      <c r="C347" s="244"/>
      <c r="D347" s="238" t="s">
        <v>147</v>
      </c>
      <c r="E347" s="245" t="s">
        <v>1</v>
      </c>
      <c r="F347" s="246" t="s">
        <v>227</v>
      </c>
      <c r="G347" s="244"/>
      <c r="H347" s="247">
        <v>83.338999999999999</v>
      </c>
      <c r="I347" s="170"/>
      <c r="L347" s="168"/>
      <c r="M347" s="171"/>
      <c r="N347" s="172"/>
      <c r="O347" s="172"/>
      <c r="P347" s="172"/>
      <c r="Q347" s="172"/>
      <c r="R347" s="172"/>
      <c r="S347" s="172"/>
      <c r="T347" s="173"/>
      <c r="AT347" s="169" t="s">
        <v>147</v>
      </c>
      <c r="AU347" s="169" t="s">
        <v>85</v>
      </c>
      <c r="AV347" s="13" t="s">
        <v>85</v>
      </c>
      <c r="AW347" s="13" t="s">
        <v>32</v>
      </c>
      <c r="AX347" s="13" t="s">
        <v>75</v>
      </c>
      <c r="AY347" s="169" t="s">
        <v>134</v>
      </c>
    </row>
    <row r="348" spans="2:51" s="13" customFormat="1" x14ac:dyDescent="0.2">
      <c r="B348" s="168"/>
      <c r="C348" s="244"/>
      <c r="D348" s="238" t="s">
        <v>147</v>
      </c>
      <c r="E348" s="245" t="s">
        <v>1</v>
      </c>
      <c r="F348" s="246" t="s">
        <v>228</v>
      </c>
      <c r="G348" s="244"/>
      <c r="H348" s="247">
        <v>95.403000000000006</v>
      </c>
      <c r="I348" s="170"/>
      <c r="L348" s="168"/>
      <c r="M348" s="171"/>
      <c r="N348" s="172"/>
      <c r="O348" s="172"/>
      <c r="P348" s="172"/>
      <c r="Q348" s="172"/>
      <c r="R348" s="172"/>
      <c r="S348" s="172"/>
      <c r="T348" s="173"/>
      <c r="AT348" s="169" t="s">
        <v>147</v>
      </c>
      <c r="AU348" s="169" t="s">
        <v>85</v>
      </c>
      <c r="AV348" s="13" t="s">
        <v>85</v>
      </c>
      <c r="AW348" s="13" t="s">
        <v>32</v>
      </c>
      <c r="AX348" s="13" t="s">
        <v>75</v>
      </c>
      <c r="AY348" s="169" t="s">
        <v>134</v>
      </c>
    </row>
    <row r="349" spans="2:51" s="13" customFormat="1" x14ac:dyDescent="0.2">
      <c r="B349" s="168"/>
      <c r="C349" s="244"/>
      <c r="D349" s="238" t="s">
        <v>147</v>
      </c>
      <c r="E349" s="245" t="s">
        <v>1</v>
      </c>
      <c r="F349" s="246" t="s">
        <v>229</v>
      </c>
      <c r="G349" s="244"/>
      <c r="H349" s="247">
        <v>143.245</v>
      </c>
      <c r="I349" s="170"/>
      <c r="L349" s="168"/>
      <c r="M349" s="171"/>
      <c r="N349" s="172"/>
      <c r="O349" s="172"/>
      <c r="P349" s="172"/>
      <c r="Q349" s="172"/>
      <c r="R349" s="172"/>
      <c r="S349" s="172"/>
      <c r="T349" s="173"/>
      <c r="AT349" s="169" t="s">
        <v>147</v>
      </c>
      <c r="AU349" s="169" t="s">
        <v>85</v>
      </c>
      <c r="AV349" s="13" t="s">
        <v>85</v>
      </c>
      <c r="AW349" s="13" t="s">
        <v>32</v>
      </c>
      <c r="AX349" s="13" t="s">
        <v>75</v>
      </c>
      <c r="AY349" s="169" t="s">
        <v>134</v>
      </c>
    </row>
    <row r="350" spans="2:51" s="12" customFormat="1" x14ac:dyDescent="0.2">
      <c r="B350" s="162"/>
      <c r="C350" s="241"/>
      <c r="D350" s="238" t="s">
        <v>147</v>
      </c>
      <c r="E350" s="242" t="s">
        <v>1</v>
      </c>
      <c r="F350" s="243" t="s">
        <v>242</v>
      </c>
      <c r="G350" s="241"/>
      <c r="H350" s="242" t="s">
        <v>1</v>
      </c>
      <c r="I350" s="164"/>
      <c r="L350" s="162"/>
      <c r="M350" s="165"/>
      <c r="N350" s="166"/>
      <c r="O350" s="166"/>
      <c r="P350" s="166"/>
      <c r="Q350" s="166"/>
      <c r="R350" s="166"/>
      <c r="S350" s="166"/>
      <c r="T350" s="167"/>
      <c r="AT350" s="163" t="s">
        <v>147</v>
      </c>
      <c r="AU350" s="163" t="s">
        <v>85</v>
      </c>
      <c r="AV350" s="12" t="s">
        <v>83</v>
      </c>
      <c r="AW350" s="12" t="s">
        <v>32</v>
      </c>
      <c r="AX350" s="12" t="s">
        <v>75</v>
      </c>
      <c r="AY350" s="163" t="s">
        <v>134</v>
      </c>
    </row>
    <row r="351" spans="2:51" s="12" customFormat="1" x14ac:dyDescent="0.2">
      <c r="B351" s="162"/>
      <c r="C351" s="241"/>
      <c r="D351" s="238" t="s">
        <v>147</v>
      </c>
      <c r="E351" s="242" t="s">
        <v>1</v>
      </c>
      <c r="F351" s="243" t="s">
        <v>191</v>
      </c>
      <c r="G351" s="241"/>
      <c r="H351" s="242" t="s">
        <v>1</v>
      </c>
      <c r="I351" s="164"/>
      <c r="L351" s="162"/>
      <c r="M351" s="165"/>
      <c r="N351" s="166"/>
      <c r="O351" s="166"/>
      <c r="P351" s="166"/>
      <c r="Q351" s="166"/>
      <c r="R351" s="166"/>
      <c r="S351" s="166"/>
      <c r="T351" s="167"/>
      <c r="AT351" s="163" t="s">
        <v>147</v>
      </c>
      <c r="AU351" s="163" t="s">
        <v>85</v>
      </c>
      <c r="AV351" s="12" t="s">
        <v>83</v>
      </c>
      <c r="AW351" s="12" t="s">
        <v>32</v>
      </c>
      <c r="AX351" s="12" t="s">
        <v>75</v>
      </c>
      <c r="AY351" s="163" t="s">
        <v>134</v>
      </c>
    </row>
    <row r="352" spans="2:51" s="13" customFormat="1" ht="22.5" x14ac:dyDescent="0.2">
      <c r="B352" s="168"/>
      <c r="C352" s="244"/>
      <c r="D352" s="238" t="s">
        <v>147</v>
      </c>
      <c r="E352" s="245" t="s">
        <v>1</v>
      </c>
      <c r="F352" s="246" t="s">
        <v>243</v>
      </c>
      <c r="G352" s="244"/>
      <c r="H352" s="247">
        <v>64.680000000000007</v>
      </c>
      <c r="I352" s="170"/>
      <c r="L352" s="168"/>
      <c r="M352" s="171"/>
      <c r="N352" s="172"/>
      <c r="O352" s="172"/>
      <c r="P352" s="172"/>
      <c r="Q352" s="172"/>
      <c r="R352" s="172"/>
      <c r="S352" s="172"/>
      <c r="T352" s="173"/>
      <c r="AT352" s="169" t="s">
        <v>147</v>
      </c>
      <c r="AU352" s="169" t="s">
        <v>85</v>
      </c>
      <c r="AV352" s="13" t="s">
        <v>85</v>
      </c>
      <c r="AW352" s="13" t="s">
        <v>32</v>
      </c>
      <c r="AX352" s="13" t="s">
        <v>75</v>
      </c>
      <c r="AY352" s="169" t="s">
        <v>134</v>
      </c>
    </row>
    <row r="353" spans="2:65" s="14" customFormat="1" x14ac:dyDescent="0.2">
      <c r="B353" s="174"/>
      <c r="C353" s="248"/>
      <c r="D353" s="238" t="s">
        <v>147</v>
      </c>
      <c r="E353" s="249" t="s">
        <v>1</v>
      </c>
      <c r="F353" s="250" t="s">
        <v>152</v>
      </c>
      <c r="G353" s="248"/>
      <c r="H353" s="251">
        <v>463.03399999999999</v>
      </c>
      <c r="I353" s="176"/>
      <c r="L353" s="174"/>
      <c r="M353" s="177"/>
      <c r="N353" s="178"/>
      <c r="O353" s="178"/>
      <c r="P353" s="178"/>
      <c r="Q353" s="178"/>
      <c r="R353" s="178"/>
      <c r="S353" s="178"/>
      <c r="T353" s="179"/>
      <c r="AT353" s="175" t="s">
        <v>147</v>
      </c>
      <c r="AU353" s="175" t="s">
        <v>85</v>
      </c>
      <c r="AV353" s="14" t="s">
        <v>141</v>
      </c>
      <c r="AW353" s="14" t="s">
        <v>32</v>
      </c>
      <c r="AX353" s="14" t="s">
        <v>83</v>
      </c>
      <c r="AY353" s="175" t="s">
        <v>134</v>
      </c>
    </row>
    <row r="354" spans="2:65" s="1" customFormat="1" ht="24" customHeight="1" x14ac:dyDescent="0.2">
      <c r="B354" s="151"/>
      <c r="C354" s="232" t="s">
        <v>282</v>
      </c>
      <c r="D354" s="232" t="s">
        <v>136</v>
      </c>
      <c r="E354" s="233" t="s">
        <v>275</v>
      </c>
      <c r="F354" s="234" t="s">
        <v>276</v>
      </c>
      <c r="G354" s="235" t="s">
        <v>172</v>
      </c>
      <c r="H354" s="236">
        <v>392.67399999999998</v>
      </c>
      <c r="I354" s="153"/>
      <c r="J354" s="154">
        <f>ROUND(I354*H354,2)</f>
        <v>0</v>
      </c>
      <c r="K354" s="152" t="s">
        <v>140</v>
      </c>
      <c r="L354" s="31"/>
      <c r="M354" s="155" t="s">
        <v>1</v>
      </c>
      <c r="N354" s="156" t="s">
        <v>40</v>
      </c>
      <c r="O354" s="54"/>
      <c r="P354" s="157">
        <f>O354*H354</f>
        <v>0</v>
      </c>
      <c r="Q354" s="157">
        <v>0</v>
      </c>
      <c r="R354" s="157">
        <f>Q354*H354</f>
        <v>0</v>
      </c>
      <c r="S354" s="157">
        <v>0</v>
      </c>
      <c r="T354" s="158">
        <f>S354*H354</f>
        <v>0</v>
      </c>
      <c r="AR354" s="159" t="s">
        <v>141</v>
      </c>
      <c r="AT354" s="159" t="s">
        <v>136</v>
      </c>
      <c r="AU354" s="159" t="s">
        <v>85</v>
      </c>
      <c r="AY354" s="16" t="s">
        <v>134</v>
      </c>
      <c r="BE354" s="160">
        <f>IF(N354="základní",J354,0)</f>
        <v>0</v>
      </c>
      <c r="BF354" s="160">
        <f>IF(N354="snížená",J354,0)</f>
        <v>0</v>
      </c>
      <c r="BG354" s="160">
        <f>IF(N354="zákl. přenesená",J354,0)</f>
        <v>0</v>
      </c>
      <c r="BH354" s="160">
        <f>IF(N354="sníž. přenesená",J354,0)</f>
        <v>0</v>
      </c>
      <c r="BI354" s="160">
        <f>IF(N354="nulová",J354,0)</f>
        <v>0</v>
      </c>
      <c r="BJ354" s="16" t="s">
        <v>83</v>
      </c>
      <c r="BK354" s="160">
        <f>ROUND(I354*H354,2)</f>
        <v>0</v>
      </c>
      <c r="BL354" s="16" t="s">
        <v>141</v>
      </c>
      <c r="BM354" s="159" t="s">
        <v>283</v>
      </c>
    </row>
    <row r="355" spans="2:65" s="1" customFormat="1" ht="39" x14ac:dyDescent="0.2">
      <c r="B355" s="31"/>
      <c r="C355" s="237"/>
      <c r="D355" s="238" t="s">
        <v>143</v>
      </c>
      <c r="E355" s="237"/>
      <c r="F355" s="239" t="s">
        <v>278</v>
      </c>
      <c r="G355" s="237"/>
      <c r="H355" s="237"/>
      <c r="I355" s="90"/>
      <c r="L355" s="31"/>
      <c r="M355" s="161"/>
      <c r="N355" s="54"/>
      <c r="O355" s="54"/>
      <c r="P355" s="54"/>
      <c r="Q355" s="54"/>
      <c r="R355" s="54"/>
      <c r="S355" s="54"/>
      <c r="T355" s="55"/>
      <c r="AT355" s="16" t="s">
        <v>143</v>
      </c>
      <c r="AU355" s="16" t="s">
        <v>85</v>
      </c>
    </row>
    <row r="356" spans="2:65" s="1" customFormat="1" ht="195" x14ac:dyDescent="0.2">
      <c r="B356" s="31"/>
      <c r="C356" s="237"/>
      <c r="D356" s="238" t="s">
        <v>145</v>
      </c>
      <c r="E356" s="237"/>
      <c r="F356" s="240" t="s">
        <v>279</v>
      </c>
      <c r="G356" s="237"/>
      <c r="H356" s="237"/>
      <c r="I356" s="90"/>
      <c r="L356" s="31"/>
      <c r="M356" s="161"/>
      <c r="N356" s="54"/>
      <c r="O356" s="54"/>
      <c r="P356" s="54"/>
      <c r="Q356" s="54"/>
      <c r="R356" s="54"/>
      <c r="S356" s="54"/>
      <c r="T356" s="55"/>
      <c r="AT356" s="16" t="s">
        <v>145</v>
      </c>
      <c r="AU356" s="16" t="s">
        <v>85</v>
      </c>
    </row>
    <row r="357" spans="2:65" s="12" customFormat="1" x14ac:dyDescent="0.2">
      <c r="B357" s="162"/>
      <c r="C357" s="241"/>
      <c r="D357" s="238" t="s">
        <v>147</v>
      </c>
      <c r="E357" s="242" t="s">
        <v>1</v>
      </c>
      <c r="F357" s="243" t="s">
        <v>148</v>
      </c>
      <c r="G357" s="241"/>
      <c r="H357" s="242" t="s">
        <v>1</v>
      </c>
      <c r="I357" s="164"/>
      <c r="L357" s="162"/>
      <c r="M357" s="165"/>
      <c r="N357" s="166"/>
      <c r="O357" s="166"/>
      <c r="P357" s="166"/>
      <c r="Q357" s="166"/>
      <c r="R357" s="166"/>
      <c r="S357" s="166"/>
      <c r="T357" s="167"/>
      <c r="AT357" s="163" t="s">
        <v>147</v>
      </c>
      <c r="AU357" s="163" t="s">
        <v>85</v>
      </c>
      <c r="AV357" s="12" t="s">
        <v>83</v>
      </c>
      <c r="AW357" s="12" t="s">
        <v>32</v>
      </c>
      <c r="AX357" s="12" t="s">
        <v>75</v>
      </c>
      <c r="AY357" s="163" t="s">
        <v>134</v>
      </c>
    </row>
    <row r="358" spans="2:65" s="12" customFormat="1" x14ac:dyDescent="0.2">
      <c r="B358" s="162"/>
      <c r="C358" s="241"/>
      <c r="D358" s="238" t="s">
        <v>147</v>
      </c>
      <c r="E358" s="242" t="s">
        <v>1</v>
      </c>
      <c r="F358" s="243" t="s">
        <v>284</v>
      </c>
      <c r="G358" s="241"/>
      <c r="H358" s="242" t="s">
        <v>1</v>
      </c>
      <c r="I358" s="164"/>
      <c r="L358" s="162"/>
      <c r="M358" s="165"/>
      <c r="N358" s="166"/>
      <c r="O358" s="166"/>
      <c r="P358" s="166"/>
      <c r="Q358" s="166"/>
      <c r="R358" s="166"/>
      <c r="S358" s="166"/>
      <c r="T358" s="167"/>
      <c r="AT358" s="163" t="s">
        <v>147</v>
      </c>
      <c r="AU358" s="163" t="s">
        <v>85</v>
      </c>
      <c r="AV358" s="12" t="s">
        <v>83</v>
      </c>
      <c r="AW358" s="12" t="s">
        <v>32</v>
      </c>
      <c r="AX358" s="12" t="s">
        <v>75</v>
      </c>
      <c r="AY358" s="163" t="s">
        <v>134</v>
      </c>
    </row>
    <row r="359" spans="2:65" s="12" customFormat="1" ht="22.5" x14ac:dyDescent="0.2">
      <c r="B359" s="162"/>
      <c r="C359" s="241"/>
      <c r="D359" s="238" t="s">
        <v>147</v>
      </c>
      <c r="E359" s="242" t="s">
        <v>1</v>
      </c>
      <c r="F359" s="243" t="s">
        <v>281</v>
      </c>
      <c r="G359" s="241"/>
      <c r="H359" s="242" t="s">
        <v>1</v>
      </c>
      <c r="I359" s="164"/>
      <c r="L359" s="162"/>
      <c r="M359" s="165"/>
      <c r="N359" s="166"/>
      <c r="O359" s="166"/>
      <c r="P359" s="166"/>
      <c r="Q359" s="166"/>
      <c r="R359" s="166"/>
      <c r="S359" s="166"/>
      <c r="T359" s="167"/>
      <c r="AT359" s="163" t="s">
        <v>147</v>
      </c>
      <c r="AU359" s="163" t="s">
        <v>85</v>
      </c>
      <c r="AV359" s="12" t="s">
        <v>83</v>
      </c>
      <c r="AW359" s="12" t="s">
        <v>32</v>
      </c>
      <c r="AX359" s="12" t="s">
        <v>75</v>
      </c>
      <c r="AY359" s="163" t="s">
        <v>134</v>
      </c>
    </row>
    <row r="360" spans="2:65" s="12" customFormat="1" x14ac:dyDescent="0.2">
      <c r="B360" s="162"/>
      <c r="C360" s="241"/>
      <c r="D360" s="238" t="s">
        <v>147</v>
      </c>
      <c r="E360" s="242" t="s">
        <v>1</v>
      </c>
      <c r="F360" s="243" t="s">
        <v>158</v>
      </c>
      <c r="G360" s="241"/>
      <c r="H360" s="242" t="s">
        <v>1</v>
      </c>
      <c r="I360" s="164"/>
      <c r="L360" s="162"/>
      <c r="M360" s="165"/>
      <c r="N360" s="166"/>
      <c r="O360" s="166"/>
      <c r="P360" s="166"/>
      <c r="Q360" s="166"/>
      <c r="R360" s="166"/>
      <c r="S360" s="166"/>
      <c r="T360" s="167"/>
      <c r="AT360" s="163" t="s">
        <v>147</v>
      </c>
      <c r="AU360" s="163" t="s">
        <v>85</v>
      </c>
      <c r="AV360" s="12" t="s">
        <v>83</v>
      </c>
      <c r="AW360" s="12" t="s">
        <v>32</v>
      </c>
      <c r="AX360" s="12" t="s">
        <v>75</v>
      </c>
      <c r="AY360" s="163" t="s">
        <v>134</v>
      </c>
    </row>
    <row r="361" spans="2:65" s="12" customFormat="1" x14ac:dyDescent="0.2">
      <c r="B361" s="162"/>
      <c r="C361" s="241"/>
      <c r="D361" s="238" t="s">
        <v>147</v>
      </c>
      <c r="E361" s="242" t="s">
        <v>1</v>
      </c>
      <c r="F361" s="243" t="s">
        <v>191</v>
      </c>
      <c r="G361" s="241"/>
      <c r="H361" s="242" t="s">
        <v>1</v>
      </c>
      <c r="I361" s="164"/>
      <c r="L361" s="162"/>
      <c r="M361" s="165"/>
      <c r="N361" s="166"/>
      <c r="O361" s="166"/>
      <c r="P361" s="166"/>
      <c r="Q361" s="166"/>
      <c r="R361" s="166"/>
      <c r="S361" s="166"/>
      <c r="T361" s="167"/>
      <c r="AT361" s="163" t="s">
        <v>147</v>
      </c>
      <c r="AU361" s="163" t="s">
        <v>85</v>
      </c>
      <c r="AV361" s="12" t="s">
        <v>83</v>
      </c>
      <c r="AW361" s="12" t="s">
        <v>32</v>
      </c>
      <c r="AX361" s="12" t="s">
        <v>75</v>
      </c>
      <c r="AY361" s="163" t="s">
        <v>134</v>
      </c>
    </row>
    <row r="362" spans="2:65" s="13" customFormat="1" ht="22.5" x14ac:dyDescent="0.2">
      <c r="B362" s="168"/>
      <c r="C362" s="244"/>
      <c r="D362" s="238" t="s">
        <v>147</v>
      </c>
      <c r="E362" s="245" t="s">
        <v>1</v>
      </c>
      <c r="F362" s="246" t="s">
        <v>285</v>
      </c>
      <c r="G362" s="244"/>
      <c r="H362" s="247">
        <v>7.6820000000000004</v>
      </c>
      <c r="I362" s="170"/>
      <c r="L362" s="168"/>
      <c r="M362" s="171"/>
      <c r="N362" s="172"/>
      <c r="O362" s="172"/>
      <c r="P362" s="172"/>
      <c r="Q362" s="172"/>
      <c r="R362" s="172"/>
      <c r="S362" s="172"/>
      <c r="T362" s="173"/>
      <c r="AT362" s="169" t="s">
        <v>147</v>
      </c>
      <c r="AU362" s="169" t="s">
        <v>85</v>
      </c>
      <c r="AV362" s="13" t="s">
        <v>85</v>
      </c>
      <c r="AW362" s="13" t="s">
        <v>32</v>
      </c>
      <c r="AX362" s="13" t="s">
        <v>75</v>
      </c>
      <c r="AY362" s="169" t="s">
        <v>134</v>
      </c>
    </row>
    <row r="363" spans="2:65" s="12" customFormat="1" ht="22.5" x14ac:dyDescent="0.2">
      <c r="B363" s="162"/>
      <c r="C363" s="241"/>
      <c r="D363" s="238" t="s">
        <v>147</v>
      </c>
      <c r="E363" s="242" t="s">
        <v>1</v>
      </c>
      <c r="F363" s="243" t="s">
        <v>222</v>
      </c>
      <c r="G363" s="241"/>
      <c r="H363" s="242" t="s">
        <v>1</v>
      </c>
      <c r="I363" s="164"/>
      <c r="L363" s="162"/>
      <c r="M363" s="165"/>
      <c r="N363" s="166"/>
      <c r="O363" s="166"/>
      <c r="P363" s="166"/>
      <c r="Q363" s="166"/>
      <c r="R363" s="166"/>
      <c r="S363" s="166"/>
      <c r="T363" s="167"/>
      <c r="AT363" s="163" t="s">
        <v>147</v>
      </c>
      <c r="AU363" s="163" t="s">
        <v>85</v>
      </c>
      <c r="AV363" s="12" t="s">
        <v>83</v>
      </c>
      <c r="AW363" s="12" t="s">
        <v>32</v>
      </c>
      <c r="AX363" s="12" t="s">
        <v>75</v>
      </c>
      <c r="AY363" s="163" t="s">
        <v>134</v>
      </c>
    </row>
    <row r="364" spans="2:65" s="13" customFormat="1" ht="22.5" x14ac:dyDescent="0.2">
      <c r="B364" s="168"/>
      <c r="C364" s="244"/>
      <c r="D364" s="238" t="s">
        <v>147</v>
      </c>
      <c r="E364" s="245" t="s">
        <v>1</v>
      </c>
      <c r="F364" s="246" t="s">
        <v>286</v>
      </c>
      <c r="G364" s="244"/>
      <c r="H364" s="247">
        <v>11.025</v>
      </c>
      <c r="I364" s="170"/>
      <c r="L364" s="168"/>
      <c r="M364" s="171"/>
      <c r="N364" s="172"/>
      <c r="O364" s="172"/>
      <c r="P364" s="172"/>
      <c r="Q364" s="172"/>
      <c r="R364" s="172"/>
      <c r="S364" s="172"/>
      <c r="T364" s="173"/>
      <c r="AT364" s="169" t="s">
        <v>147</v>
      </c>
      <c r="AU364" s="169" t="s">
        <v>85</v>
      </c>
      <c r="AV364" s="13" t="s">
        <v>85</v>
      </c>
      <c r="AW364" s="13" t="s">
        <v>32</v>
      </c>
      <c r="AX364" s="13" t="s">
        <v>75</v>
      </c>
      <c r="AY364" s="169" t="s">
        <v>134</v>
      </c>
    </row>
    <row r="365" spans="2:65" s="13" customFormat="1" ht="22.5" x14ac:dyDescent="0.2">
      <c r="B365" s="168"/>
      <c r="C365" s="244"/>
      <c r="D365" s="238" t="s">
        <v>147</v>
      </c>
      <c r="E365" s="245" t="s">
        <v>1</v>
      </c>
      <c r="F365" s="246" t="s">
        <v>287</v>
      </c>
      <c r="G365" s="244"/>
      <c r="H365" s="247">
        <v>16.187999999999999</v>
      </c>
      <c r="I365" s="170"/>
      <c r="L365" s="168"/>
      <c r="M365" s="171"/>
      <c r="N365" s="172"/>
      <c r="O365" s="172"/>
      <c r="P365" s="172"/>
      <c r="Q365" s="172"/>
      <c r="R365" s="172"/>
      <c r="S365" s="172"/>
      <c r="T365" s="173"/>
      <c r="AT365" s="169" t="s">
        <v>147</v>
      </c>
      <c r="AU365" s="169" t="s">
        <v>85</v>
      </c>
      <c r="AV365" s="13" t="s">
        <v>85</v>
      </c>
      <c r="AW365" s="13" t="s">
        <v>32</v>
      </c>
      <c r="AX365" s="13" t="s">
        <v>75</v>
      </c>
      <c r="AY365" s="169" t="s">
        <v>134</v>
      </c>
    </row>
    <row r="366" spans="2:65" s="13" customFormat="1" ht="22.5" x14ac:dyDescent="0.2">
      <c r="B366" s="168"/>
      <c r="C366" s="244"/>
      <c r="D366" s="238" t="s">
        <v>147</v>
      </c>
      <c r="E366" s="245" t="s">
        <v>1</v>
      </c>
      <c r="F366" s="246" t="s">
        <v>288</v>
      </c>
      <c r="G366" s="244"/>
      <c r="H366" s="247">
        <v>16.077999999999999</v>
      </c>
      <c r="I366" s="170"/>
      <c r="L366" s="168"/>
      <c r="M366" s="171"/>
      <c r="N366" s="172"/>
      <c r="O366" s="172"/>
      <c r="P366" s="172"/>
      <c r="Q366" s="172"/>
      <c r="R366" s="172"/>
      <c r="S366" s="172"/>
      <c r="T366" s="173"/>
      <c r="AT366" s="169" t="s">
        <v>147</v>
      </c>
      <c r="AU366" s="169" t="s">
        <v>85</v>
      </c>
      <c r="AV366" s="13" t="s">
        <v>85</v>
      </c>
      <c r="AW366" s="13" t="s">
        <v>32</v>
      </c>
      <c r="AX366" s="13" t="s">
        <v>75</v>
      </c>
      <c r="AY366" s="169" t="s">
        <v>134</v>
      </c>
    </row>
    <row r="367" spans="2:65" s="12" customFormat="1" x14ac:dyDescent="0.2">
      <c r="B367" s="162"/>
      <c r="C367" s="241"/>
      <c r="D367" s="238" t="s">
        <v>147</v>
      </c>
      <c r="E367" s="242" t="s">
        <v>1</v>
      </c>
      <c r="F367" s="243" t="s">
        <v>226</v>
      </c>
      <c r="G367" s="241"/>
      <c r="H367" s="242" t="s">
        <v>1</v>
      </c>
      <c r="I367" s="164"/>
      <c r="L367" s="162"/>
      <c r="M367" s="165"/>
      <c r="N367" s="166"/>
      <c r="O367" s="166"/>
      <c r="P367" s="166"/>
      <c r="Q367" s="166"/>
      <c r="R367" s="166"/>
      <c r="S367" s="166"/>
      <c r="T367" s="167"/>
      <c r="AT367" s="163" t="s">
        <v>147</v>
      </c>
      <c r="AU367" s="163" t="s">
        <v>85</v>
      </c>
      <c r="AV367" s="12" t="s">
        <v>83</v>
      </c>
      <c r="AW367" s="12" t="s">
        <v>32</v>
      </c>
      <c r="AX367" s="12" t="s">
        <v>75</v>
      </c>
      <c r="AY367" s="163" t="s">
        <v>134</v>
      </c>
    </row>
    <row r="368" spans="2:65" s="13" customFormat="1" ht="22.5" x14ac:dyDescent="0.2">
      <c r="B368" s="168"/>
      <c r="C368" s="244"/>
      <c r="D368" s="238" t="s">
        <v>147</v>
      </c>
      <c r="E368" s="245" t="s">
        <v>1</v>
      </c>
      <c r="F368" s="246" t="s">
        <v>289</v>
      </c>
      <c r="G368" s="244"/>
      <c r="H368" s="247">
        <v>166.36799999999999</v>
      </c>
      <c r="I368" s="170"/>
      <c r="L368" s="168"/>
      <c r="M368" s="171"/>
      <c r="N368" s="172"/>
      <c r="O368" s="172"/>
      <c r="P368" s="172"/>
      <c r="Q368" s="172"/>
      <c r="R368" s="172"/>
      <c r="S368" s="172"/>
      <c r="T368" s="173"/>
      <c r="AT368" s="169" t="s">
        <v>147</v>
      </c>
      <c r="AU368" s="169" t="s">
        <v>85</v>
      </c>
      <c r="AV368" s="13" t="s">
        <v>85</v>
      </c>
      <c r="AW368" s="13" t="s">
        <v>32</v>
      </c>
      <c r="AX368" s="13" t="s">
        <v>75</v>
      </c>
      <c r="AY368" s="169" t="s">
        <v>134</v>
      </c>
    </row>
    <row r="369" spans="2:65" s="13" customFormat="1" ht="22.5" x14ac:dyDescent="0.2">
      <c r="B369" s="168"/>
      <c r="C369" s="244"/>
      <c r="D369" s="238" t="s">
        <v>147</v>
      </c>
      <c r="E369" s="245" t="s">
        <v>1</v>
      </c>
      <c r="F369" s="246" t="s">
        <v>290</v>
      </c>
      <c r="G369" s="244"/>
      <c r="H369" s="247">
        <v>70.091999999999999</v>
      </c>
      <c r="I369" s="170"/>
      <c r="L369" s="168"/>
      <c r="M369" s="171"/>
      <c r="N369" s="172"/>
      <c r="O369" s="172"/>
      <c r="P369" s="172"/>
      <c r="Q369" s="172"/>
      <c r="R369" s="172"/>
      <c r="S369" s="172"/>
      <c r="T369" s="173"/>
      <c r="AT369" s="169" t="s">
        <v>147</v>
      </c>
      <c r="AU369" s="169" t="s">
        <v>85</v>
      </c>
      <c r="AV369" s="13" t="s">
        <v>85</v>
      </c>
      <c r="AW369" s="13" t="s">
        <v>32</v>
      </c>
      <c r="AX369" s="13" t="s">
        <v>75</v>
      </c>
      <c r="AY369" s="169" t="s">
        <v>134</v>
      </c>
    </row>
    <row r="370" spans="2:65" s="13" customFormat="1" ht="22.5" x14ac:dyDescent="0.2">
      <c r="B370" s="168"/>
      <c r="C370" s="244"/>
      <c r="D370" s="238" t="s">
        <v>147</v>
      </c>
      <c r="E370" s="245" t="s">
        <v>1</v>
      </c>
      <c r="F370" s="246" t="s">
        <v>291</v>
      </c>
      <c r="G370" s="244"/>
      <c r="H370" s="247">
        <v>105.241</v>
      </c>
      <c r="I370" s="170"/>
      <c r="L370" s="168"/>
      <c r="M370" s="171"/>
      <c r="N370" s="172"/>
      <c r="O370" s="172"/>
      <c r="P370" s="172"/>
      <c r="Q370" s="172"/>
      <c r="R370" s="172"/>
      <c r="S370" s="172"/>
      <c r="T370" s="173"/>
      <c r="AT370" s="169" t="s">
        <v>147</v>
      </c>
      <c r="AU370" s="169" t="s">
        <v>85</v>
      </c>
      <c r="AV370" s="13" t="s">
        <v>85</v>
      </c>
      <c r="AW370" s="13" t="s">
        <v>32</v>
      </c>
      <c r="AX370" s="13" t="s">
        <v>75</v>
      </c>
      <c r="AY370" s="169" t="s">
        <v>134</v>
      </c>
    </row>
    <row r="371" spans="2:65" s="14" customFormat="1" x14ac:dyDescent="0.2">
      <c r="B371" s="174"/>
      <c r="C371" s="248"/>
      <c r="D371" s="238" t="s">
        <v>147</v>
      </c>
      <c r="E371" s="249" t="s">
        <v>1</v>
      </c>
      <c r="F371" s="250" t="s">
        <v>152</v>
      </c>
      <c r="G371" s="248"/>
      <c r="H371" s="251">
        <v>392.67399999999998</v>
      </c>
      <c r="I371" s="176"/>
      <c r="L371" s="174"/>
      <c r="M371" s="177"/>
      <c r="N371" s="178"/>
      <c r="O371" s="178"/>
      <c r="P371" s="178"/>
      <c r="Q371" s="178"/>
      <c r="R371" s="178"/>
      <c r="S371" s="178"/>
      <c r="T371" s="179"/>
      <c r="AT371" s="175" t="s">
        <v>147</v>
      </c>
      <c r="AU371" s="175" t="s">
        <v>85</v>
      </c>
      <c r="AV371" s="14" t="s">
        <v>141</v>
      </c>
      <c r="AW371" s="14" t="s">
        <v>32</v>
      </c>
      <c r="AX371" s="14" t="s">
        <v>83</v>
      </c>
      <c r="AY371" s="175" t="s">
        <v>134</v>
      </c>
    </row>
    <row r="372" spans="2:65" s="1" customFormat="1" ht="24" customHeight="1" x14ac:dyDescent="0.2">
      <c r="B372" s="151"/>
      <c r="C372" s="232" t="s">
        <v>292</v>
      </c>
      <c r="D372" s="232" t="s">
        <v>136</v>
      </c>
      <c r="E372" s="233" t="s">
        <v>293</v>
      </c>
      <c r="F372" s="234" t="s">
        <v>276</v>
      </c>
      <c r="G372" s="235" t="s">
        <v>172</v>
      </c>
      <c r="H372" s="236">
        <v>70.36</v>
      </c>
      <c r="I372" s="153"/>
      <c r="J372" s="154">
        <f>ROUND(I372*H372,2)</f>
        <v>0</v>
      </c>
      <c r="K372" s="152" t="s">
        <v>140</v>
      </c>
      <c r="L372" s="31"/>
      <c r="M372" s="155" t="s">
        <v>1</v>
      </c>
      <c r="N372" s="156" t="s">
        <v>40</v>
      </c>
      <c r="O372" s="54"/>
      <c r="P372" s="157">
        <f>O372*H372</f>
        <v>0</v>
      </c>
      <c r="Q372" s="157">
        <v>0</v>
      </c>
      <c r="R372" s="157">
        <f>Q372*H372</f>
        <v>0</v>
      </c>
      <c r="S372" s="157">
        <v>0</v>
      </c>
      <c r="T372" s="158">
        <f>S372*H372</f>
        <v>0</v>
      </c>
      <c r="AR372" s="159" t="s">
        <v>141</v>
      </c>
      <c r="AT372" s="159" t="s">
        <v>136</v>
      </c>
      <c r="AU372" s="159" t="s">
        <v>85</v>
      </c>
      <c r="AY372" s="16" t="s">
        <v>134</v>
      </c>
      <c r="BE372" s="160">
        <f>IF(N372="základní",J372,0)</f>
        <v>0</v>
      </c>
      <c r="BF372" s="160">
        <f>IF(N372="snížená",J372,0)</f>
        <v>0</v>
      </c>
      <c r="BG372" s="160">
        <f>IF(N372="zákl. přenesená",J372,0)</f>
        <v>0</v>
      </c>
      <c r="BH372" s="160">
        <f>IF(N372="sníž. přenesená",J372,0)</f>
        <v>0</v>
      </c>
      <c r="BI372" s="160">
        <f>IF(N372="nulová",J372,0)</f>
        <v>0</v>
      </c>
      <c r="BJ372" s="16" t="s">
        <v>83</v>
      </c>
      <c r="BK372" s="160">
        <f>ROUND(I372*H372,2)</f>
        <v>0</v>
      </c>
      <c r="BL372" s="16" t="s">
        <v>141</v>
      </c>
      <c r="BM372" s="159" t="s">
        <v>294</v>
      </c>
    </row>
    <row r="373" spans="2:65" s="1" customFormat="1" ht="29.25" x14ac:dyDescent="0.2">
      <c r="B373" s="31"/>
      <c r="C373" s="237"/>
      <c r="D373" s="238" t="s">
        <v>143</v>
      </c>
      <c r="E373" s="237"/>
      <c r="F373" s="239" t="s">
        <v>295</v>
      </c>
      <c r="G373" s="237"/>
      <c r="H373" s="237"/>
      <c r="I373" s="90"/>
      <c r="L373" s="31"/>
      <c r="M373" s="161"/>
      <c r="N373" s="54"/>
      <c r="O373" s="54"/>
      <c r="P373" s="54"/>
      <c r="Q373" s="54"/>
      <c r="R373" s="54"/>
      <c r="S373" s="54"/>
      <c r="T373" s="55"/>
      <c r="AT373" s="16" t="s">
        <v>143</v>
      </c>
      <c r="AU373" s="16" t="s">
        <v>85</v>
      </c>
    </row>
    <row r="374" spans="2:65" s="1" customFormat="1" ht="195" x14ac:dyDescent="0.2">
      <c r="B374" s="31"/>
      <c r="C374" s="237"/>
      <c r="D374" s="238" t="s">
        <v>145</v>
      </c>
      <c r="E374" s="237"/>
      <c r="F374" s="240" t="s">
        <v>279</v>
      </c>
      <c r="G374" s="237"/>
      <c r="H374" s="237"/>
      <c r="I374" s="90"/>
      <c r="L374" s="31"/>
      <c r="M374" s="161"/>
      <c r="N374" s="54"/>
      <c r="O374" s="54"/>
      <c r="P374" s="54"/>
      <c r="Q374" s="54"/>
      <c r="R374" s="54"/>
      <c r="S374" s="54"/>
      <c r="T374" s="55"/>
      <c r="AT374" s="16" t="s">
        <v>145</v>
      </c>
      <c r="AU374" s="16" t="s">
        <v>85</v>
      </c>
    </row>
    <row r="375" spans="2:65" s="12" customFormat="1" x14ac:dyDescent="0.2">
      <c r="B375" s="162"/>
      <c r="C375" s="241"/>
      <c r="D375" s="238" t="s">
        <v>147</v>
      </c>
      <c r="E375" s="242" t="s">
        <v>1</v>
      </c>
      <c r="F375" s="243" t="s">
        <v>148</v>
      </c>
      <c r="G375" s="241"/>
      <c r="H375" s="242" t="s">
        <v>1</v>
      </c>
      <c r="I375" s="164"/>
      <c r="L375" s="162"/>
      <c r="M375" s="165"/>
      <c r="N375" s="166"/>
      <c r="O375" s="166"/>
      <c r="P375" s="166"/>
      <c r="Q375" s="166"/>
      <c r="R375" s="166"/>
      <c r="S375" s="166"/>
      <c r="T375" s="167"/>
      <c r="AT375" s="163" t="s">
        <v>147</v>
      </c>
      <c r="AU375" s="163" t="s">
        <v>85</v>
      </c>
      <c r="AV375" s="12" t="s">
        <v>83</v>
      </c>
      <c r="AW375" s="12" t="s">
        <v>32</v>
      </c>
      <c r="AX375" s="12" t="s">
        <v>75</v>
      </c>
      <c r="AY375" s="163" t="s">
        <v>134</v>
      </c>
    </row>
    <row r="376" spans="2:65" s="12" customFormat="1" x14ac:dyDescent="0.2">
      <c r="B376" s="162"/>
      <c r="C376" s="241"/>
      <c r="D376" s="238" t="s">
        <v>147</v>
      </c>
      <c r="E376" s="242" t="s">
        <v>1</v>
      </c>
      <c r="F376" s="243" t="s">
        <v>296</v>
      </c>
      <c r="G376" s="241"/>
      <c r="H376" s="242" t="s">
        <v>1</v>
      </c>
      <c r="I376" s="164"/>
      <c r="L376" s="162"/>
      <c r="M376" s="165"/>
      <c r="N376" s="166"/>
      <c r="O376" s="166"/>
      <c r="P376" s="166"/>
      <c r="Q376" s="166"/>
      <c r="R376" s="166"/>
      <c r="S376" s="166"/>
      <c r="T376" s="167"/>
      <c r="AT376" s="163" t="s">
        <v>147</v>
      </c>
      <c r="AU376" s="163" t="s">
        <v>85</v>
      </c>
      <c r="AV376" s="12" t="s">
        <v>83</v>
      </c>
      <c r="AW376" s="12" t="s">
        <v>32</v>
      </c>
      <c r="AX376" s="12" t="s">
        <v>75</v>
      </c>
      <c r="AY376" s="163" t="s">
        <v>134</v>
      </c>
    </row>
    <row r="377" spans="2:65" s="12" customFormat="1" ht="22.5" x14ac:dyDescent="0.2">
      <c r="B377" s="162"/>
      <c r="C377" s="241"/>
      <c r="D377" s="238" t="s">
        <v>147</v>
      </c>
      <c r="E377" s="242" t="s">
        <v>1</v>
      </c>
      <c r="F377" s="243" t="s">
        <v>297</v>
      </c>
      <c r="G377" s="241"/>
      <c r="H377" s="242" t="s">
        <v>1</v>
      </c>
      <c r="I377" s="164"/>
      <c r="L377" s="162"/>
      <c r="M377" s="165"/>
      <c r="N377" s="166"/>
      <c r="O377" s="166"/>
      <c r="P377" s="166"/>
      <c r="Q377" s="166"/>
      <c r="R377" s="166"/>
      <c r="S377" s="166"/>
      <c r="T377" s="167"/>
      <c r="AT377" s="163" t="s">
        <v>147</v>
      </c>
      <c r="AU377" s="163" t="s">
        <v>85</v>
      </c>
      <c r="AV377" s="12" t="s">
        <v>83</v>
      </c>
      <c r="AW377" s="12" t="s">
        <v>32</v>
      </c>
      <c r="AX377" s="12" t="s">
        <v>75</v>
      </c>
      <c r="AY377" s="163" t="s">
        <v>134</v>
      </c>
    </row>
    <row r="378" spans="2:65" s="12" customFormat="1" x14ac:dyDescent="0.2">
      <c r="B378" s="162"/>
      <c r="C378" s="241"/>
      <c r="D378" s="238" t="s">
        <v>147</v>
      </c>
      <c r="E378" s="242" t="s">
        <v>1</v>
      </c>
      <c r="F378" s="243" t="s">
        <v>199</v>
      </c>
      <c r="G378" s="241"/>
      <c r="H378" s="242" t="s">
        <v>1</v>
      </c>
      <c r="I378" s="164"/>
      <c r="L378" s="162"/>
      <c r="M378" s="165"/>
      <c r="N378" s="166"/>
      <c r="O378" s="166"/>
      <c r="P378" s="166"/>
      <c r="Q378" s="166"/>
      <c r="R378" s="166"/>
      <c r="S378" s="166"/>
      <c r="T378" s="167"/>
      <c r="AT378" s="163" t="s">
        <v>147</v>
      </c>
      <c r="AU378" s="163" t="s">
        <v>85</v>
      </c>
      <c r="AV378" s="12" t="s">
        <v>83</v>
      </c>
      <c r="AW378" s="12" t="s">
        <v>32</v>
      </c>
      <c r="AX378" s="12" t="s">
        <v>75</v>
      </c>
      <c r="AY378" s="163" t="s">
        <v>134</v>
      </c>
    </row>
    <row r="379" spans="2:65" s="12" customFormat="1" x14ac:dyDescent="0.2">
      <c r="B379" s="162"/>
      <c r="C379" s="241"/>
      <c r="D379" s="238" t="s">
        <v>147</v>
      </c>
      <c r="E379" s="242" t="s">
        <v>1</v>
      </c>
      <c r="F379" s="243" t="s">
        <v>200</v>
      </c>
      <c r="G379" s="241"/>
      <c r="H379" s="242" t="s">
        <v>1</v>
      </c>
      <c r="I379" s="164"/>
      <c r="L379" s="162"/>
      <c r="M379" s="165"/>
      <c r="N379" s="166"/>
      <c r="O379" s="166"/>
      <c r="P379" s="166"/>
      <c r="Q379" s="166"/>
      <c r="R379" s="166"/>
      <c r="S379" s="166"/>
      <c r="T379" s="167"/>
      <c r="AT379" s="163" t="s">
        <v>147</v>
      </c>
      <c r="AU379" s="163" t="s">
        <v>85</v>
      </c>
      <c r="AV379" s="12" t="s">
        <v>83</v>
      </c>
      <c r="AW379" s="12" t="s">
        <v>32</v>
      </c>
      <c r="AX379" s="12" t="s">
        <v>75</v>
      </c>
      <c r="AY379" s="163" t="s">
        <v>134</v>
      </c>
    </row>
    <row r="380" spans="2:65" s="12" customFormat="1" x14ac:dyDescent="0.2">
      <c r="B380" s="162"/>
      <c r="C380" s="241"/>
      <c r="D380" s="238" t="s">
        <v>147</v>
      </c>
      <c r="E380" s="242" t="s">
        <v>1</v>
      </c>
      <c r="F380" s="243" t="s">
        <v>202</v>
      </c>
      <c r="G380" s="241"/>
      <c r="H380" s="242" t="s">
        <v>1</v>
      </c>
      <c r="I380" s="164"/>
      <c r="L380" s="162"/>
      <c r="M380" s="165"/>
      <c r="N380" s="166"/>
      <c r="O380" s="166"/>
      <c r="P380" s="166"/>
      <c r="Q380" s="166"/>
      <c r="R380" s="166"/>
      <c r="S380" s="166"/>
      <c r="T380" s="167"/>
      <c r="AT380" s="163" t="s">
        <v>147</v>
      </c>
      <c r="AU380" s="163" t="s">
        <v>85</v>
      </c>
      <c r="AV380" s="12" t="s">
        <v>83</v>
      </c>
      <c r="AW380" s="12" t="s">
        <v>32</v>
      </c>
      <c r="AX380" s="12" t="s">
        <v>75</v>
      </c>
      <c r="AY380" s="163" t="s">
        <v>134</v>
      </c>
    </row>
    <row r="381" spans="2:65" s="12" customFormat="1" x14ac:dyDescent="0.2">
      <c r="B381" s="162"/>
      <c r="C381" s="241"/>
      <c r="D381" s="238" t="s">
        <v>147</v>
      </c>
      <c r="E381" s="242" t="s">
        <v>1</v>
      </c>
      <c r="F381" s="243" t="s">
        <v>203</v>
      </c>
      <c r="G381" s="241"/>
      <c r="H381" s="242" t="s">
        <v>1</v>
      </c>
      <c r="I381" s="164"/>
      <c r="L381" s="162"/>
      <c r="M381" s="165"/>
      <c r="N381" s="166"/>
      <c r="O381" s="166"/>
      <c r="P381" s="166"/>
      <c r="Q381" s="166"/>
      <c r="R381" s="166"/>
      <c r="S381" s="166"/>
      <c r="T381" s="167"/>
      <c r="AT381" s="163" t="s">
        <v>147</v>
      </c>
      <c r="AU381" s="163" t="s">
        <v>85</v>
      </c>
      <c r="AV381" s="12" t="s">
        <v>83</v>
      </c>
      <c r="AW381" s="12" t="s">
        <v>32</v>
      </c>
      <c r="AX381" s="12" t="s">
        <v>75</v>
      </c>
      <c r="AY381" s="163" t="s">
        <v>134</v>
      </c>
    </row>
    <row r="382" spans="2:65" s="12" customFormat="1" x14ac:dyDescent="0.2">
      <c r="B382" s="162"/>
      <c r="C382" s="241"/>
      <c r="D382" s="238" t="s">
        <v>147</v>
      </c>
      <c r="E382" s="242" t="s">
        <v>1</v>
      </c>
      <c r="F382" s="243" t="s">
        <v>204</v>
      </c>
      <c r="G382" s="241"/>
      <c r="H382" s="242" t="s">
        <v>1</v>
      </c>
      <c r="I382" s="164"/>
      <c r="L382" s="162"/>
      <c r="M382" s="165"/>
      <c r="N382" s="166"/>
      <c r="O382" s="166"/>
      <c r="P382" s="166"/>
      <c r="Q382" s="166"/>
      <c r="R382" s="166"/>
      <c r="S382" s="166"/>
      <c r="T382" s="167"/>
      <c r="AT382" s="163" t="s">
        <v>147</v>
      </c>
      <c r="AU382" s="163" t="s">
        <v>85</v>
      </c>
      <c r="AV382" s="12" t="s">
        <v>83</v>
      </c>
      <c r="AW382" s="12" t="s">
        <v>32</v>
      </c>
      <c r="AX382" s="12" t="s">
        <v>75</v>
      </c>
      <c r="AY382" s="163" t="s">
        <v>134</v>
      </c>
    </row>
    <row r="383" spans="2:65" s="12" customFormat="1" x14ac:dyDescent="0.2">
      <c r="B383" s="162"/>
      <c r="C383" s="241"/>
      <c r="D383" s="238" t="s">
        <v>147</v>
      </c>
      <c r="E383" s="242" t="s">
        <v>1</v>
      </c>
      <c r="F383" s="243" t="s">
        <v>205</v>
      </c>
      <c r="G383" s="241"/>
      <c r="H383" s="242" t="s">
        <v>1</v>
      </c>
      <c r="I383" s="164"/>
      <c r="L383" s="162"/>
      <c r="M383" s="165"/>
      <c r="N383" s="166"/>
      <c r="O383" s="166"/>
      <c r="P383" s="166"/>
      <c r="Q383" s="166"/>
      <c r="R383" s="166"/>
      <c r="S383" s="166"/>
      <c r="T383" s="167"/>
      <c r="AT383" s="163" t="s">
        <v>147</v>
      </c>
      <c r="AU383" s="163" t="s">
        <v>85</v>
      </c>
      <c r="AV383" s="12" t="s">
        <v>83</v>
      </c>
      <c r="AW383" s="12" t="s">
        <v>32</v>
      </c>
      <c r="AX383" s="12" t="s">
        <v>75</v>
      </c>
      <c r="AY383" s="163" t="s">
        <v>134</v>
      </c>
    </row>
    <row r="384" spans="2:65" s="12" customFormat="1" x14ac:dyDescent="0.2">
      <c r="B384" s="162"/>
      <c r="C384" s="241"/>
      <c r="D384" s="238" t="s">
        <v>147</v>
      </c>
      <c r="E384" s="242" t="s">
        <v>1</v>
      </c>
      <c r="F384" s="243" t="s">
        <v>220</v>
      </c>
      <c r="G384" s="241"/>
      <c r="H384" s="242" t="s">
        <v>1</v>
      </c>
      <c r="I384" s="164"/>
      <c r="L384" s="162"/>
      <c r="M384" s="165"/>
      <c r="N384" s="166"/>
      <c r="O384" s="166"/>
      <c r="P384" s="166"/>
      <c r="Q384" s="166"/>
      <c r="R384" s="166"/>
      <c r="S384" s="166"/>
      <c r="T384" s="167"/>
      <c r="AT384" s="163" t="s">
        <v>147</v>
      </c>
      <c r="AU384" s="163" t="s">
        <v>85</v>
      </c>
      <c r="AV384" s="12" t="s">
        <v>83</v>
      </c>
      <c r="AW384" s="12" t="s">
        <v>32</v>
      </c>
      <c r="AX384" s="12" t="s">
        <v>75</v>
      </c>
      <c r="AY384" s="163" t="s">
        <v>134</v>
      </c>
    </row>
    <row r="385" spans="2:51" s="12" customFormat="1" x14ac:dyDescent="0.2">
      <c r="B385" s="162"/>
      <c r="C385" s="241"/>
      <c r="D385" s="238" t="s">
        <v>147</v>
      </c>
      <c r="E385" s="242" t="s">
        <v>1</v>
      </c>
      <c r="F385" s="243" t="s">
        <v>191</v>
      </c>
      <c r="G385" s="241"/>
      <c r="H385" s="242" t="s">
        <v>1</v>
      </c>
      <c r="I385" s="164"/>
      <c r="L385" s="162"/>
      <c r="M385" s="165"/>
      <c r="N385" s="166"/>
      <c r="O385" s="166"/>
      <c r="P385" s="166"/>
      <c r="Q385" s="166"/>
      <c r="R385" s="166"/>
      <c r="S385" s="166"/>
      <c r="T385" s="167"/>
      <c r="AT385" s="163" t="s">
        <v>147</v>
      </c>
      <c r="AU385" s="163" t="s">
        <v>85</v>
      </c>
      <c r="AV385" s="12" t="s">
        <v>83</v>
      </c>
      <c r="AW385" s="12" t="s">
        <v>32</v>
      </c>
      <c r="AX385" s="12" t="s">
        <v>75</v>
      </c>
      <c r="AY385" s="163" t="s">
        <v>134</v>
      </c>
    </row>
    <row r="386" spans="2:51" s="12" customFormat="1" x14ac:dyDescent="0.2">
      <c r="B386" s="162"/>
      <c r="C386" s="241"/>
      <c r="D386" s="238" t="s">
        <v>147</v>
      </c>
      <c r="E386" s="242" t="s">
        <v>1</v>
      </c>
      <c r="F386" s="243" t="s">
        <v>298</v>
      </c>
      <c r="G386" s="241"/>
      <c r="H386" s="242" t="s">
        <v>1</v>
      </c>
      <c r="I386" s="164"/>
      <c r="L386" s="162"/>
      <c r="M386" s="165"/>
      <c r="N386" s="166"/>
      <c r="O386" s="166"/>
      <c r="P386" s="166"/>
      <c r="Q386" s="166"/>
      <c r="R386" s="166"/>
      <c r="S386" s="166"/>
      <c r="T386" s="167"/>
      <c r="AT386" s="163" t="s">
        <v>147</v>
      </c>
      <c r="AU386" s="163" t="s">
        <v>85</v>
      </c>
      <c r="AV386" s="12" t="s">
        <v>83</v>
      </c>
      <c r="AW386" s="12" t="s">
        <v>32</v>
      </c>
      <c r="AX386" s="12" t="s">
        <v>75</v>
      </c>
      <c r="AY386" s="163" t="s">
        <v>134</v>
      </c>
    </row>
    <row r="387" spans="2:51" s="12" customFormat="1" x14ac:dyDescent="0.2">
      <c r="B387" s="162"/>
      <c r="C387" s="241"/>
      <c r="D387" s="238" t="s">
        <v>147</v>
      </c>
      <c r="E387" s="242" t="s">
        <v>1</v>
      </c>
      <c r="F387" s="243" t="s">
        <v>299</v>
      </c>
      <c r="G387" s="241"/>
      <c r="H387" s="242" t="s">
        <v>1</v>
      </c>
      <c r="I387" s="164"/>
      <c r="L387" s="162"/>
      <c r="M387" s="165"/>
      <c r="N387" s="166"/>
      <c r="O387" s="166"/>
      <c r="P387" s="166"/>
      <c r="Q387" s="166"/>
      <c r="R387" s="166"/>
      <c r="S387" s="166"/>
      <c r="T387" s="167"/>
      <c r="AT387" s="163" t="s">
        <v>147</v>
      </c>
      <c r="AU387" s="163" t="s">
        <v>85</v>
      </c>
      <c r="AV387" s="12" t="s">
        <v>83</v>
      </c>
      <c r="AW387" s="12" t="s">
        <v>32</v>
      </c>
      <c r="AX387" s="12" t="s">
        <v>75</v>
      </c>
      <c r="AY387" s="163" t="s">
        <v>134</v>
      </c>
    </row>
    <row r="388" spans="2:51" s="12" customFormat="1" x14ac:dyDescent="0.2">
      <c r="B388" s="162"/>
      <c r="C388" s="241"/>
      <c r="D388" s="238" t="s">
        <v>147</v>
      </c>
      <c r="E388" s="242" t="s">
        <v>1</v>
      </c>
      <c r="F388" s="243" t="s">
        <v>300</v>
      </c>
      <c r="G388" s="241"/>
      <c r="H388" s="242" t="s">
        <v>1</v>
      </c>
      <c r="I388" s="164"/>
      <c r="L388" s="162"/>
      <c r="M388" s="165"/>
      <c r="N388" s="166"/>
      <c r="O388" s="166"/>
      <c r="P388" s="166"/>
      <c r="Q388" s="166"/>
      <c r="R388" s="166"/>
      <c r="S388" s="166"/>
      <c r="T388" s="167"/>
      <c r="AT388" s="163" t="s">
        <v>147</v>
      </c>
      <c r="AU388" s="163" t="s">
        <v>85</v>
      </c>
      <c r="AV388" s="12" t="s">
        <v>83</v>
      </c>
      <c r="AW388" s="12" t="s">
        <v>32</v>
      </c>
      <c r="AX388" s="12" t="s">
        <v>75</v>
      </c>
      <c r="AY388" s="163" t="s">
        <v>134</v>
      </c>
    </row>
    <row r="389" spans="2:51" s="12" customFormat="1" x14ac:dyDescent="0.2">
      <c r="B389" s="162"/>
      <c r="C389" s="241"/>
      <c r="D389" s="238" t="s">
        <v>147</v>
      </c>
      <c r="E389" s="242" t="s">
        <v>1</v>
      </c>
      <c r="F389" s="243" t="s">
        <v>301</v>
      </c>
      <c r="G389" s="241"/>
      <c r="H389" s="242" t="s">
        <v>1</v>
      </c>
      <c r="I389" s="164"/>
      <c r="L389" s="162"/>
      <c r="M389" s="165"/>
      <c r="N389" s="166"/>
      <c r="O389" s="166"/>
      <c r="P389" s="166"/>
      <c r="Q389" s="166"/>
      <c r="R389" s="166"/>
      <c r="S389" s="166"/>
      <c r="T389" s="167"/>
      <c r="AT389" s="163" t="s">
        <v>147</v>
      </c>
      <c r="AU389" s="163" t="s">
        <v>85</v>
      </c>
      <c r="AV389" s="12" t="s">
        <v>83</v>
      </c>
      <c r="AW389" s="12" t="s">
        <v>32</v>
      </c>
      <c r="AX389" s="12" t="s">
        <v>75</v>
      </c>
      <c r="AY389" s="163" t="s">
        <v>134</v>
      </c>
    </row>
    <row r="390" spans="2:51" s="12" customFormat="1" x14ac:dyDescent="0.2">
      <c r="B390" s="162"/>
      <c r="C390" s="241"/>
      <c r="D390" s="238" t="s">
        <v>147</v>
      </c>
      <c r="E390" s="242" t="s">
        <v>1</v>
      </c>
      <c r="F390" s="243" t="s">
        <v>302</v>
      </c>
      <c r="G390" s="241"/>
      <c r="H390" s="242" t="s">
        <v>1</v>
      </c>
      <c r="I390" s="164"/>
      <c r="L390" s="162"/>
      <c r="M390" s="165"/>
      <c r="N390" s="166"/>
      <c r="O390" s="166"/>
      <c r="P390" s="166"/>
      <c r="Q390" s="166"/>
      <c r="R390" s="166"/>
      <c r="S390" s="166"/>
      <c r="T390" s="167"/>
      <c r="AT390" s="163" t="s">
        <v>147</v>
      </c>
      <c r="AU390" s="163" t="s">
        <v>85</v>
      </c>
      <c r="AV390" s="12" t="s">
        <v>83</v>
      </c>
      <c r="AW390" s="12" t="s">
        <v>32</v>
      </c>
      <c r="AX390" s="12" t="s">
        <v>75</v>
      </c>
      <c r="AY390" s="163" t="s">
        <v>134</v>
      </c>
    </row>
    <row r="391" spans="2:51" s="12" customFormat="1" x14ac:dyDescent="0.2">
      <c r="B391" s="162"/>
      <c r="C391" s="241"/>
      <c r="D391" s="238" t="s">
        <v>147</v>
      </c>
      <c r="E391" s="242" t="s">
        <v>1</v>
      </c>
      <c r="F391" s="243" t="s">
        <v>303</v>
      </c>
      <c r="G391" s="241"/>
      <c r="H391" s="242" t="s">
        <v>1</v>
      </c>
      <c r="I391" s="164"/>
      <c r="L391" s="162"/>
      <c r="M391" s="165"/>
      <c r="N391" s="166"/>
      <c r="O391" s="166"/>
      <c r="P391" s="166"/>
      <c r="Q391" s="166"/>
      <c r="R391" s="166"/>
      <c r="S391" s="166"/>
      <c r="T391" s="167"/>
      <c r="AT391" s="163" t="s">
        <v>147</v>
      </c>
      <c r="AU391" s="163" t="s">
        <v>85</v>
      </c>
      <c r="AV391" s="12" t="s">
        <v>83</v>
      </c>
      <c r="AW391" s="12" t="s">
        <v>32</v>
      </c>
      <c r="AX391" s="12" t="s">
        <v>75</v>
      </c>
      <c r="AY391" s="163" t="s">
        <v>134</v>
      </c>
    </row>
    <row r="392" spans="2:51" s="12" customFormat="1" x14ac:dyDescent="0.2">
      <c r="B392" s="162"/>
      <c r="C392" s="241"/>
      <c r="D392" s="238" t="s">
        <v>147</v>
      </c>
      <c r="E392" s="242" t="s">
        <v>1</v>
      </c>
      <c r="F392" s="243" t="s">
        <v>304</v>
      </c>
      <c r="G392" s="241"/>
      <c r="H392" s="242" t="s">
        <v>1</v>
      </c>
      <c r="I392" s="164"/>
      <c r="L392" s="162"/>
      <c r="M392" s="165"/>
      <c r="N392" s="166"/>
      <c r="O392" s="166"/>
      <c r="P392" s="166"/>
      <c r="Q392" s="166"/>
      <c r="R392" s="166"/>
      <c r="S392" s="166"/>
      <c r="T392" s="167"/>
      <c r="AT392" s="163" t="s">
        <v>147</v>
      </c>
      <c r="AU392" s="163" t="s">
        <v>85</v>
      </c>
      <c r="AV392" s="12" t="s">
        <v>83</v>
      </c>
      <c r="AW392" s="12" t="s">
        <v>32</v>
      </c>
      <c r="AX392" s="12" t="s">
        <v>75</v>
      </c>
      <c r="AY392" s="163" t="s">
        <v>134</v>
      </c>
    </row>
    <row r="393" spans="2:51" s="12" customFormat="1" x14ac:dyDescent="0.2">
      <c r="B393" s="162"/>
      <c r="C393" s="241"/>
      <c r="D393" s="238" t="s">
        <v>147</v>
      </c>
      <c r="E393" s="242" t="s">
        <v>1</v>
      </c>
      <c r="F393" s="243" t="s">
        <v>305</v>
      </c>
      <c r="G393" s="241"/>
      <c r="H393" s="242" t="s">
        <v>1</v>
      </c>
      <c r="I393" s="164"/>
      <c r="L393" s="162"/>
      <c r="M393" s="165"/>
      <c r="N393" s="166"/>
      <c r="O393" s="166"/>
      <c r="P393" s="166"/>
      <c r="Q393" s="166"/>
      <c r="R393" s="166"/>
      <c r="S393" s="166"/>
      <c r="T393" s="167"/>
      <c r="AT393" s="163" t="s">
        <v>147</v>
      </c>
      <c r="AU393" s="163" t="s">
        <v>85</v>
      </c>
      <c r="AV393" s="12" t="s">
        <v>83</v>
      </c>
      <c r="AW393" s="12" t="s">
        <v>32</v>
      </c>
      <c r="AX393" s="12" t="s">
        <v>75</v>
      </c>
      <c r="AY393" s="163" t="s">
        <v>134</v>
      </c>
    </row>
    <row r="394" spans="2:51" s="13" customFormat="1" x14ac:dyDescent="0.2">
      <c r="B394" s="168"/>
      <c r="C394" s="244"/>
      <c r="D394" s="238" t="s">
        <v>147</v>
      </c>
      <c r="E394" s="245" t="s">
        <v>1</v>
      </c>
      <c r="F394" s="246" t="s">
        <v>306</v>
      </c>
      <c r="G394" s="244"/>
      <c r="H394" s="247">
        <v>463.03399999999999</v>
      </c>
      <c r="I394" s="170"/>
      <c r="L394" s="168"/>
      <c r="M394" s="171"/>
      <c r="N394" s="172"/>
      <c r="O394" s="172"/>
      <c r="P394" s="172"/>
      <c r="Q394" s="172"/>
      <c r="R394" s="172"/>
      <c r="S394" s="172"/>
      <c r="T394" s="173"/>
      <c r="AT394" s="169" t="s">
        <v>147</v>
      </c>
      <c r="AU394" s="169" t="s">
        <v>85</v>
      </c>
      <c r="AV394" s="13" t="s">
        <v>85</v>
      </c>
      <c r="AW394" s="13" t="s">
        <v>32</v>
      </c>
      <c r="AX394" s="13" t="s">
        <v>75</v>
      </c>
      <c r="AY394" s="169" t="s">
        <v>134</v>
      </c>
    </row>
    <row r="395" spans="2:51" s="12" customFormat="1" x14ac:dyDescent="0.2">
      <c r="B395" s="162"/>
      <c r="C395" s="241"/>
      <c r="D395" s="238" t="s">
        <v>147</v>
      </c>
      <c r="E395" s="242" t="s">
        <v>1</v>
      </c>
      <c r="F395" s="243" t="s">
        <v>307</v>
      </c>
      <c r="G395" s="241"/>
      <c r="H395" s="242" t="s">
        <v>1</v>
      </c>
      <c r="I395" s="164"/>
      <c r="L395" s="162"/>
      <c r="M395" s="165"/>
      <c r="N395" s="166"/>
      <c r="O395" s="166"/>
      <c r="P395" s="166"/>
      <c r="Q395" s="166"/>
      <c r="R395" s="166"/>
      <c r="S395" s="166"/>
      <c r="T395" s="167"/>
      <c r="AT395" s="163" t="s">
        <v>147</v>
      </c>
      <c r="AU395" s="163" t="s">
        <v>85</v>
      </c>
      <c r="AV395" s="12" t="s">
        <v>83</v>
      </c>
      <c r="AW395" s="12" t="s">
        <v>32</v>
      </c>
      <c r="AX395" s="12" t="s">
        <v>75</v>
      </c>
      <c r="AY395" s="163" t="s">
        <v>134</v>
      </c>
    </row>
    <row r="396" spans="2:51" s="12" customFormat="1" x14ac:dyDescent="0.2">
      <c r="B396" s="162"/>
      <c r="C396" s="241"/>
      <c r="D396" s="238" t="s">
        <v>147</v>
      </c>
      <c r="E396" s="242" t="s">
        <v>1</v>
      </c>
      <c r="F396" s="243" t="s">
        <v>158</v>
      </c>
      <c r="G396" s="241"/>
      <c r="H396" s="242" t="s">
        <v>1</v>
      </c>
      <c r="I396" s="164"/>
      <c r="L396" s="162"/>
      <c r="M396" s="165"/>
      <c r="N396" s="166"/>
      <c r="O396" s="166"/>
      <c r="P396" s="166"/>
      <c r="Q396" s="166"/>
      <c r="R396" s="166"/>
      <c r="S396" s="166"/>
      <c r="T396" s="167"/>
      <c r="AT396" s="163" t="s">
        <v>147</v>
      </c>
      <c r="AU396" s="163" t="s">
        <v>85</v>
      </c>
      <c r="AV396" s="12" t="s">
        <v>83</v>
      </c>
      <c r="AW396" s="12" t="s">
        <v>32</v>
      </c>
      <c r="AX396" s="12" t="s">
        <v>75</v>
      </c>
      <c r="AY396" s="163" t="s">
        <v>134</v>
      </c>
    </row>
    <row r="397" spans="2:51" s="12" customFormat="1" x14ac:dyDescent="0.2">
      <c r="B397" s="162"/>
      <c r="C397" s="241"/>
      <c r="D397" s="238" t="s">
        <v>147</v>
      </c>
      <c r="E397" s="242" t="s">
        <v>1</v>
      </c>
      <c r="F397" s="243" t="s">
        <v>191</v>
      </c>
      <c r="G397" s="241"/>
      <c r="H397" s="242" t="s">
        <v>1</v>
      </c>
      <c r="I397" s="164"/>
      <c r="L397" s="162"/>
      <c r="M397" s="165"/>
      <c r="N397" s="166"/>
      <c r="O397" s="166"/>
      <c r="P397" s="166"/>
      <c r="Q397" s="166"/>
      <c r="R397" s="166"/>
      <c r="S397" s="166"/>
      <c r="T397" s="167"/>
      <c r="AT397" s="163" t="s">
        <v>147</v>
      </c>
      <c r="AU397" s="163" t="s">
        <v>85</v>
      </c>
      <c r="AV397" s="12" t="s">
        <v>83</v>
      </c>
      <c r="AW397" s="12" t="s">
        <v>32</v>
      </c>
      <c r="AX397" s="12" t="s">
        <v>75</v>
      </c>
      <c r="AY397" s="163" t="s">
        <v>134</v>
      </c>
    </row>
    <row r="398" spans="2:51" s="12" customFormat="1" x14ac:dyDescent="0.2">
      <c r="B398" s="162"/>
      <c r="C398" s="241"/>
      <c r="D398" s="238" t="s">
        <v>147</v>
      </c>
      <c r="E398" s="242" t="s">
        <v>1</v>
      </c>
      <c r="F398" s="243" t="s">
        <v>298</v>
      </c>
      <c r="G398" s="241"/>
      <c r="H398" s="242" t="s">
        <v>1</v>
      </c>
      <c r="I398" s="164"/>
      <c r="L398" s="162"/>
      <c r="M398" s="165"/>
      <c r="N398" s="166"/>
      <c r="O398" s="166"/>
      <c r="P398" s="166"/>
      <c r="Q398" s="166"/>
      <c r="R398" s="166"/>
      <c r="S398" s="166"/>
      <c r="T398" s="167"/>
      <c r="AT398" s="163" t="s">
        <v>147</v>
      </c>
      <c r="AU398" s="163" t="s">
        <v>85</v>
      </c>
      <c r="AV398" s="12" t="s">
        <v>83</v>
      </c>
      <c r="AW398" s="12" t="s">
        <v>32</v>
      </c>
      <c r="AX398" s="12" t="s">
        <v>75</v>
      </c>
      <c r="AY398" s="163" t="s">
        <v>134</v>
      </c>
    </row>
    <row r="399" spans="2:51" s="12" customFormat="1" x14ac:dyDescent="0.2">
      <c r="B399" s="162"/>
      <c r="C399" s="241"/>
      <c r="D399" s="238" t="s">
        <v>147</v>
      </c>
      <c r="E399" s="242" t="s">
        <v>1</v>
      </c>
      <c r="F399" s="243" t="s">
        <v>299</v>
      </c>
      <c r="G399" s="241"/>
      <c r="H399" s="242" t="s">
        <v>1</v>
      </c>
      <c r="I399" s="164"/>
      <c r="L399" s="162"/>
      <c r="M399" s="165"/>
      <c r="N399" s="166"/>
      <c r="O399" s="166"/>
      <c r="P399" s="166"/>
      <c r="Q399" s="166"/>
      <c r="R399" s="166"/>
      <c r="S399" s="166"/>
      <c r="T399" s="167"/>
      <c r="AT399" s="163" t="s">
        <v>147</v>
      </c>
      <c r="AU399" s="163" t="s">
        <v>85</v>
      </c>
      <c r="AV399" s="12" t="s">
        <v>83</v>
      </c>
      <c r="AW399" s="12" t="s">
        <v>32</v>
      </c>
      <c r="AX399" s="12" t="s">
        <v>75</v>
      </c>
      <c r="AY399" s="163" t="s">
        <v>134</v>
      </c>
    </row>
    <row r="400" spans="2:51" s="12" customFormat="1" x14ac:dyDescent="0.2">
      <c r="B400" s="162"/>
      <c r="C400" s="241"/>
      <c r="D400" s="238" t="s">
        <v>147</v>
      </c>
      <c r="E400" s="242" t="s">
        <v>1</v>
      </c>
      <c r="F400" s="243" t="s">
        <v>300</v>
      </c>
      <c r="G400" s="241"/>
      <c r="H400" s="242" t="s">
        <v>1</v>
      </c>
      <c r="I400" s="164"/>
      <c r="L400" s="162"/>
      <c r="M400" s="165"/>
      <c r="N400" s="166"/>
      <c r="O400" s="166"/>
      <c r="P400" s="166"/>
      <c r="Q400" s="166"/>
      <c r="R400" s="166"/>
      <c r="S400" s="166"/>
      <c r="T400" s="167"/>
      <c r="AT400" s="163" t="s">
        <v>147</v>
      </c>
      <c r="AU400" s="163" t="s">
        <v>85</v>
      </c>
      <c r="AV400" s="12" t="s">
        <v>83</v>
      </c>
      <c r="AW400" s="12" t="s">
        <v>32</v>
      </c>
      <c r="AX400" s="12" t="s">
        <v>75</v>
      </c>
      <c r="AY400" s="163" t="s">
        <v>134</v>
      </c>
    </row>
    <row r="401" spans="2:65" s="12" customFormat="1" x14ac:dyDescent="0.2">
      <c r="B401" s="162"/>
      <c r="C401" s="241"/>
      <c r="D401" s="238" t="s">
        <v>147</v>
      </c>
      <c r="E401" s="242" t="s">
        <v>1</v>
      </c>
      <c r="F401" s="243" t="s">
        <v>301</v>
      </c>
      <c r="G401" s="241"/>
      <c r="H401" s="242" t="s">
        <v>1</v>
      </c>
      <c r="I401" s="164"/>
      <c r="L401" s="162"/>
      <c r="M401" s="165"/>
      <c r="N401" s="166"/>
      <c r="O401" s="166"/>
      <c r="P401" s="166"/>
      <c r="Q401" s="166"/>
      <c r="R401" s="166"/>
      <c r="S401" s="166"/>
      <c r="T401" s="167"/>
      <c r="AT401" s="163" t="s">
        <v>147</v>
      </c>
      <c r="AU401" s="163" t="s">
        <v>85</v>
      </c>
      <c r="AV401" s="12" t="s">
        <v>83</v>
      </c>
      <c r="AW401" s="12" t="s">
        <v>32</v>
      </c>
      <c r="AX401" s="12" t="s">
        <v>75</v>
      </c>
      <c r="AY401" s="163" t="s">
        <v>134</v>
      </c>
    </row>
    <row r="402" spans="2:65" s="12" customFormat="1" x14ac:dyDescent="0.2">
      <c r="B402" s="162"/>
      <c r="C402" s="241"/>
      <c r="D402" s="238" t="s">
        <v>147</v>
      </c>
      <c r="E402" s="242" t="s">
        <v>1</v>
      </c>
      <c r="F402" s="243" t="s">
        <v>302</v>
      </c>
      <c r="G402" s="241"/>
      <c r="H402" s="242" t="s">
        <v>1</v>
      </c>
      <c r="I402" s="164"/>
      <c r="L402" s="162"/>
      <c r="M402" s="165"/>
      <c r="N402" s="166"/>
      <c r="O402" s="166"/>
      <c r="P402" s="166"/>
      <c r="Q402" s="166"/>
      <c r="R402" s="166"/>
      <c r="S402" s="166"/>
      <c r="T402" s="167"/>
      <c r="AT402" s="163" t="s">
        <v>147</v>
      </c>
      <c r="AU402" s="163" t="s">
        <v>85</v>
      </c>
      <c r="AV402" s="12" t="s">
        <v>83</v>
      </c>
      <c r="AW402" s="12" t="s">
        <v>32</v>
      </c>
      <c r="AX402" s="12" t="s">
        <v>75</v>
      </c>
      <c r="AY402" s="163" t="s">
        <v>134</v>
      </c>
    </row>
    <row r="403" spans="2:65" s="12" customFormat="1" x14ac:dyDescent="0.2">
      <c r="B403" s="162"/>
      <c r="C403" s="241"/>
      <c r="D403" s="238" t="s">
        <v>147</v>
      </c>
      <c r="E403" s="242" t="s">
        <v>1</v>
      </c>
      <c r="F403" s="243" t="s">
        <v>303</v>
      </c>
      <c r="G403" s="241"/>
      <c r="H403" s="242" t="s">
        <v>1</v>
      </c>
      <c r="I403" s="164"/>
      <c r="L403" s="162"/>
      <c r="M403" s="165"/>
      <c r="N403" s="166"/>
      <c r="O403" s="166"/>
      <c r="P403" s="166"/>
      <c r="Q403" s="166"/>
      <c r="R403" s="166"/>
      <c r="S403" s="166"/>
      <c r="T403" s="167"/>
      <c r="AT403" s="163" t="s">
        <v>147</v>
      </c>
      <c r="AU403" s="163" t="s">
        <v>85</v>
      </c>
      <c r="AV403" s="12" t="s">
        <v>83</v>
      </c>
      <c r="AW403" s="12" t="s">
        <v>32</v>
      </c>
      <c r="AX403" s="12" t="s">
        <v>75</v>
      </c>
      <c r="AY403" s="163" t="s">
        <v>134</v>
      </c>
    </row>
    <row r="404" spans="2:65" s="12" customFormat="1" x14ac:dyDescent="0.2">
      <c r="B404" s="162"/>
      <c r="C404" s="241"/>
      <c r="D404" s="238" t="s">
        <v>147</v>
      </c>
      <c r="E404" s="242" t="s">
        <v>1</v>
      </c>
      <c r="F404" s="243" t="s">
        <v>304</v>
      </c>
      <c r="G404" s="241"/>
      <c r="H404" s="242" t="s">
        <v>1</v>
      </c>
      <c r="I404" s="164"/>
      <c r="L404" s="162"/>
      <c r="M404" s="165"/>
      <c r="N404" s="166"/>
      <c r="O404" s="166"/>
      <c r="P404" s="166"/>
      <c r="Q404" s="166"/>
      <c r="R404" s="166"/>
      <c r="S404" s="166"/>
      <c r="T404" s="167"/>
      <c r="AT404" s="163" t="s">
        <v>147</v>
      </c>
      <c r="AU404" s="163" t="s">
        <v>85</v>
      </c>
      <c r="AV404" s="12" t="s">
        <v>83</v>
      </c>
      <c r="AW404" s="12" t="s">
        <v>32</v>
      </c>
      <c r="AX404" s="12" t="s">
        <v>75</v>
      </c>
      <c r="AY404" s="163" t="s">
        <v>134</v>
      </c>
    </row>
    <row r="405" spans="2:65" s="12" customFormat="1" x14ac:dyDescent="0.2">
      <c r="B405" s="162"/>
      <c r="C405" s="241"/>
      <c r="D405" s="238" t="s">
        <v>147</v>
      </c>
      <c r="E405" s="242" t="s">
        <v>1</v>
      </c>
      <c r="F405" s="243" t="s">
        <v>308</v>
      </c>
      <c r="G405" s="241"/>
      <c r="H405" s="242" t="s">
        <v>1</v>
      </c>
      <c r="I405" s="164"/>
      <c r="L405" s="162"/>
      <c r="M405" s="165"/>
      <c r="N405" s="166"/>
      <c r="O405" s="166"/>
      <c r="P405" s="166"/>
      <c r="Q405" s="166"/>
      <c r="R405" s="166"/>
      <c r="S405" s="166"/>
      <c r="T405" s="167"/>
      <c r="AT405" s="163" t="s">
        <v>147</v>
      </c>
      <c r="AU405" s="163" t="s">
        <v>85</v>
      </c>
      <c r="AV405" s="12" t="s">
        <v>83</v>
      </c>
      <c r="AW405" s="12" t="s">
        <v>32</v>
      </c>
      <c r="AX405" s="12" t="s">
        <v>75</v>
      </c>
      <c r="AY405" s="163" t="s">
        <v>134</v>
      </c>
    </row>
    <row r="406" spans="2:65" s="13" customFormat="1" x14ac:dyDescent="0.2">
      <c r="B406" s="168"/>
      <c r="C406" s="244"/>
      <c r="D406" s="238" t="s">
        <v>147</v>
      </c>
      <c r="E406" s="245" t="s">
        <v>1</v>
      </c>
      <c r="F406" s="246" t="s">
        <v>309</v>
      </c>
      <c r="G406" s="244"/>
      <c r="H406" s="247">
        <v>-392.67399999999998</v>
      </c>
      <c r="I406" s="170"/>
      <c r="L406" s="168"/>
      <c r="M406" s="171"/>
      <c r="N406" s="172"/>
      <c r="O406" s="172"/>
      <c r="P406" s="172"/>
      <c r="Q406" s="172"/>
      <c r="R406" s="172"/>
      <c r="S406" s="172"/>
      <c r="T406" s="173"/>
      <c r="AT406" s="169" t="s">
        <v>147</v>
      </c>
      <c r="AU406" s="169" t="s">
        <v>85</v>
      </c>
      <c r="AV406" s="13" t="s">
        <v>85</v>
      </c>
      <c r="AW406" s="13" t="s">
        <v>32</v>
      </c>
      <c r="AX406" s="13" t="s">
        <v>75</v>
      </c>
      <c r="AY406" s="169" t="s">
        <v>134</v>
      </c>
    </row>
    <row r="407" spans="2:65" s="14" customFormat="1" x14ac:dyDescent="0.2">
      <c r="B407" s="174"/>
      <c r="C407" s="248"/>
      <c r="D407" s="238" t="s">
        <v>147</v>
      </c>
      <c r="E407" s="249" t="s">
        <v>1</v>
      </c>
      <c r="F407" s="250" t="s">
        <v>152</v>
      </c>
      <c r="G407" s="248"/>
      <c r="H407" s="251">
        <v>70.360000000000014</v>
      </c>
      <c r="I407" s="176"/>
      <c r="L407" s="174"/>
      <c r="M407" s="177"/>
      <c r="N407" s="178"/>
      <c r="O407" s="178"/>
      <c r="P407" s="178"/>
      <c r="Q407" s="178"/>
      <c r="R407" s="178"/>
      <c r="S407" s="178"/>
      <c r="T407" s="179"/>
      <c r="AT407" s="175" t="s">
        <v>147</v>
      </c>
      <c r="AU407" s="175" t="s">
        <v>85</v>
      </c>
      <c r="AV407" s="14" t="s">
        <v>141</v>
      </c>
      <c r="AW407" s="14" t="s">
        <v>32</v>
      </c>
      <c r="AX407" s="14" t="s">
        <v>83</v>
      </c>
      <c r="AY407" s="175" t="s">
        <v>134</v>
      </c>
    </row>
    <row r="408" spans="2:65" s="1" customFormat="1" ht="16.5" customHeight="1" x14ac:dyDescent="0.2">
      <c r="B408" s="151"/>
      <c r="C408" s="232" t="s">
        <v>310</v>
      </c>
      <c r="D408" s="232" t="s">
        <v>136</v>
      </c>
      <c r="E408" s="233" t="s">
        <v>311</v>
      </c>
      <c r="F408" s="234" t="s">
        <v>312</v>
      </c>
      <c r="G408" s="235" t="s">
        <v>172</v>
      </c>
      <c r="H408" s="236">
        <v>463.03399999999999</v>
      </c>
      <c r="I408" s="153"/>
      <c r="J408" s="154">
        <f>ROUND(I408*H408,2)</f>
        <v>0</v>
      </c>
      <c r="K408" s="152" t="s">
        <v>140</v>
      </c>
      <c r="L408" s="31"/>
      <c r="M408" s="155" t="s">
        <v>1</v>
      </c>
      <c r="N408" s="156" t="s">
        <v>40</v>
      </c>
      <c r="O408" s="54"/>
      <c r="P408" s="157">
        <f>O408*H408</f>
        <v>0</v>
      </c>
      <c r="Q408" s="157">
        <v>0</v>
      </c>
      <c r="R408" s="157">
        <f>Q408*H408</f>
        <v>0</v>
      </c>
      <c r="S408" s="157">
        <v>0</v>
      </c>
      <c r="T408" s="158">
        <f>S408*H408</f>
        <v>0</v>
      </c>
      <c r="AR408" s="159" t="s">
        <v>141</v>
      </c>
      <c r="AT408" s="159" t="s">
        <v>136</v>
      </c>
      <c r="AU408" s="159" t="s">
        <v>85</v>
      </c>
      <c r="AY408" s="16" t="s">
        <v>134</v>
      </c>
      <c r="BE408" s="160">
        <f>IF(N408="základní",J408,0)</f>
        <v>0</v>
      </c>
      <c r="BF408" s="160">
        <f>IF(N408="snížená",J408,0)</f>
        <v>0</v>
      </c>
      <c r="BG408" s="160">
        <f>IF(N408="zákl. přenesená",J408,0)</f>
        <v>0</v>
      </c>
      <c r="BH408" s="160">
        <f>IF(N408="sníž. přenesená",J408,0)</f>
        <v>0</v>
      </c>
      <c r="BI408" s="160">
        <f>IF(N408="nulová",J408,0)</f>
        <v>0</v>
      </c>
      <c r="BJ408" s="16" t="s">
        <v>83</v>
      </c>
      <c r="BK408" s="160">
        <f>ROUND(I408*H408,2)</f>
        <v>0</v>
      </c>
      <c r="BL408" s="16" t="s">
        <v>141</v>
      </c>
      <c r="BM408" s="159" t="s">
        <v>313</v>
      </c>
    </row>
    <row r="409" spans="2:65" s="1" customFormat="1" ht="19.5" x14ac:dyDescent="0.2">
      <c r="B409" s="31"/>
      <c r="C409" s="237"/>
      <c r="D409" s="238" t="s">
        <v>143</v>
      </c>
      <c r="E409" s="237"/>
      <c r="F409" s="239" t="s">
        <v>314</v>
      </c>
      <c r="G409" s="237"/>
      <c r="H409" s="237"/>
      <c r="I409" s="90"/>
      <c r="L409" s="31"/>
      <c r="M409" s="161"/>
      <c r="N409" s="54"/>
      <c r="O409" s="54"/>
      <c r="P409" s="54"/>
      <c r="Q409" s="54"/>
      <c r="R409" s="54"/>
      <c r="S409" s="54"/>
      <c r="T409" s="55"/>
      <c r="AT409" s="16" t="s">
        <v>143</v>
      </c>
      <c r="AU409" s="16" t="s">
        <v>85</v>
      </c>
    </row>
    <row r="410" spans="2:65" s="12" customFormat="1" x14ac:dyDescent="0.2">
      <c r="B410" s="162"/>
      <c r="C410" s="241"/>
      <c r="D410" s="238" t="s">
        <v>147</v>
      </c>
      <c r="E410" s="242" t="s">
        <v>1</v>
      </c>
      <c r="F410" s="243" t="s">
        <v>148</v>
      </c>
      <c r="G410" s="241"/>
      <c r="H410" s="242" t="s">
        <v>1</v>
      </c>
      <c r="I410" s="164"/>
      <c r="L410" s="162"/>
      <c r="M410" s="165"/>
      <c r="N410" s="166"/>
      <c r="O410" s="166"/>
      <c r="P410" s="166"/>
      <c r="Q410" s="166"/>
      <c r="R410" s="166"/>
      <c r="S410" s="166"/>
      <c r="T410" s="167"/>
      <c r="AT410" s="163" t="s">
        <v>147</v>
      </c>
      <c r="AU410" s="163" t="s">
        <v>85</v>
      </c>
      <c r="AV410" s="12" t="s">
        <v>83</v>
      </c>
      <c r="AW410" s="12" t="s">
        <v>32</v>
      </c>
      <c r="AX410" s="12" t="s">
        <v>75</v>
      </c>
      <c r="AY410" s="163" t="s">
        <v>134</v>
      </c>
    </row>
    <row r="411" spans="2:65" s="12" customFormat="1" x14ac:dyDescent="0.2">
      <c r="B411" s="162"/>
      <c r="C411" s="241"/>
      <c r="D411" s="238" t="s">
        <v>147</v>
      </c>
      <c r="E411" s="242" t="s">
        <v>1</v>
      </c>
      <c r="F411" s="243" t="s">
        <v>280</v>
      </c>
      <c r="G411" s="241"/>
      <c r="H411" s="242" t="s">
        <v>1</v>
      </c>
      <c r="I411" s="164"/>
      <c r="L411" s="162"/>
      <c r="M411" s="165"/>
      <c r="N411" s="166"/>
      <c r="O411" s="166"/>
      <c r="P411" s="166"/>
      <c r="Q411" s="166"/>
      <c r="R411" s="166"/>
      <c r="S411" s="166"/>
      <c r="T411" s="167"/>
      <c r="AT411" s="163" t="s">
        <v>147</v>
      </c>
      <c r="AU411" s="163" t="s">
        <v>85</v>
      </c>
      <c r="AV411" s="12" t="s">
        <v>83</v>
      </c>
      <c r="AW411" s="12" t="s">
        <v>32</v>
      </c>
      <c r="AX411" s="12" t="s">
        <v>75</v>
      </c>
      <c r="AY411" s="163" t="s">
        <v>134</v>
      </c>
    </row>
    <row r="412" spans="2:65" s="12" customFormat="1" ht="22.5" x14ac:dyDescent="0.2">
      <c r="B412" s="162"/>
      <c r="C412" s="241"/>
      <c r="D412" s="238" t="s">
        <v>147</v>
      </c>
      <c r="E412" s="242" t="s">
        <v>1</v>
      </c>
      <c r="F412" s="243" t="s">
        <v>281</v>
      </c>
      <c r="G412" s="241"/>
      <c r="H412" s="242" t="s">
        <v>1</v>
      </c>
      <c r="I412" s="164"/>
      <c r="L412" s="162"/>
      <c r="M412" s="165"/>
      <c r="N412" s="166"/>
      <c r="O412" s="166"/>
      <c r="P412" s="166"/>
      <c r="Q412" s="166"/>
      <c r="R412" s="166"/>
      <c r="S412" s="166"/>
      <c r="T412" s="167"/>
      <c r="AT412" s="163" t="s">
        <v>147</v>
      </c>
      <c r="AU412" s="163" t="s">
        <v>85</v>
      </c>
      <c r="AV412" s="12" t="s">
        <v>83</v>
      </c>
      <c r="AW412" s="12" t="s">
        <v>32</v>
      </c>
      <c r="AX412" s="12" t="s">
        <v>75</v>
      </c>
      <c r="AY412" s="163" t="s">
        <v>134</v>
      </c>
    </row>
    <row r="413" spans="2:65" s="12" customFormat="1" x14ac:dyDescent="0.2">
      <c r="B413" s="162"/>
      <c r="C413" s="241"/>
      <c r="D413" s="238" t="s">
        <v>147</v>
      </c>
      <c r="E413" s="242" t="s">
        <v>1</v>
      </c>
      <c r="F413" s="243" t="s">
        <v>199</v>
      </c>
      <c r="G413" s="241"/>
      <c r="H413" s="242" t="s">
        <v>1</v>
      </c>
      <c r="I413" s="164"/>
      <c r="L413" s="162"/>
      <c r="M413" s="165"/>
      <c r="N413" s="166"/>
      <c r="O413" s="166"/>
      <c r="P413" s="166"/>
      <c r="Q413" s="166"/>
      <c r="R413" s="166"/>
      <c r="S413" s="166"/>
      <c r="T413" s="167"/>
      <c r="AT413" s="163" t="s">
        <v>147</v>
      </c>
      <c r="AU413" s="163" t="s">
        <v>85</v>
      </c>
      <c r="AV413" s="12" t="s">
        <v>83</v>
      </c>
      <c r="AW413" s="12" t="s">
        <v>32</v>
      </c>
      <c r="AX413" s="12" t="s">
        <v>75</v>
      </c>
      <c r="AY413" s="163" t="s">
        <v>134</v>
      </c>
    </row>
    <row r="414" spans="2:65" s="12" customFormat="1" x14ac:dyDescent="0.2">
      <c r="B414" s="162"/>
      <c r="C414" s="241"/>
      <c r="D414" s="238" t="s">
        <v>147</v>
      </c>
      <c r="E414" s="242" t="s">
        <v>1</v>
      </c>
      <c r="F414" s="243" t="s">
        <v>200</v>
      </c>
      <c r="G414" s="241"/>
      <c r="H414" s="242" t="s">
        <v>1</v>
      </c>
      <c r="I414" s="164"/>
      <c r="L414" s="162"/>
      <c r="M414" s="165"/>
      <c r="N414" s="166"/>
      <c r="O414" s="166"/>
      <c r="P414" s="166"/>
      <c r="Q414" s="166"/>
      <c r="R414" s="166"/>
      <c r="S414" s="166"/>
      <c r="T414" s="167"/>
      <c r="AT414" s="163" t="s">
        <v>147</v>
      </c>
      <c r="AU414" s="163" t="s">
        <v>85</v>
      </c>
      <c r="AV414" s="12" t="s">
        <v>83</v>
      </c>
      <c r="AW414" s="12" t="s">
        <v>32</v>
      </c>
      <c r="AX414" s="12" t="s">
        <v>75</v>
      </c>
      <c r="AY414" s="163" t="s">
        <v>134</v>
      </c>
    </row>
    <row r="415" spans="2:65" s="13" customFormat="1" x14ac:dyDescent="0.2">
      <c r="B415" s="168"/>
      <c r="C415" s="244"/>
      <c r="D415" s="238" t="s">
        <v>147</v>
      </c>
      <c r="E415" s="245" t="s">
        <v>1</v>
      </c>
      <c r="F415" s="246" t="s">
        <v>201</v>
      </c>
      <c r="G415" s="244"/>
      <c r="H415" s="247">
        <v>4.1740000000000004</v>
      </c>
      <c r="I415" s="170"/>
      <c r="L415" s="168"/>
      <c r="M415" s="171"/>
      <c r="N415" s="172"/>
      <c r="O415" s="172"/>
      <c r="P415" s="172"/>
      <c r="Q415" s="172"/>
      <c r="R415" s="172"/>
      <c r="S415" s="172"/>
      <c r="T415" s="173"/>
      <c r="AT415" s="169" t="s">
        <v>147</v>
      </c>
      <c r="AU415" s="169" t="s">
        <v>85</v>
      </c>
      <c r="AV415" s="13" t="s">
        <v>85</v>
      </c>
      <c r="AW415" s="13" t="s">
        <v>32</v>
      </c>
      <c r="AX415" s="13" t="s">
        <v>75</v>
      </c>
      <c r="AY415" s="169" t="s">
        <v>134</v>
      </c>
    </row>
    <row r="416" spans="2:65" s="12" customFormat="1" x14ac:dyDescent="0.2">
      <c r="B416" s="162"/>
      <c r="C416" s="241"/>
      <c r="D416" s="238" t="s">
        <v>147</v>
      </c>
      <c r="E416" s="242" t="s">
        <v>1</v>
      </c>
      <c r="F416" s="243" t="s">
        <v>202</v>
      </c>
      <c r="G416" s="241"/>
      <c r="H416" s="242" t="s">
        <v>1</v>
      </c>
      <c r="I416" s="164"/>
      <c r="L416" s="162"/>
      <c r="M416" s="165"/>
      <c r="N416" s="166"/>
      <c r="O416" s="166"/>
      <c r="P416" s="166"/>
      <c r="Q416" s="166"/>
      <c r="R416" s="166"/>
      <c r="S416" s="166"/>
      <c r="T416" s="167"/>
      <c r="AT416" s="163" t="s">
        <v>147</v>
      </c>
      <c r="AU416" s="163" t="s">
        <v>85</v>
      </c>
      <c r="AV416" s="12" t="s">
        <v>83</v>
      </c>
      <c r="AW416" s="12" t="s">
        <v>32</v>
      </c>
      <c r="AX416" s="12" t="s">
        <v>75</v>
      </c>
      <c r="AY416" s="163" t="s">
        <v>134</v>
      </c>
    </row>
    <row r="417" spans="2:51" s="12" customFormat="1" x14ac:dyDescent="0.2">
      <c r="B417" s="162"/>
      <c r="C417" s="241"/>
      <c r="D417" s="238" t="s">
        <v>147</v>
      </c>
      <c r="E417" s="242" t="s">
        <v>1</v>
      </c>
      <c r="F417" s="243" t="s">
        <v>203</v>
      </c>
      <c r="G417" s="241"/>
      <c r="H417" s="242" t="s">
        <v>1</v>
      </c>
      <c r="I417" s="164"/>
      <c r="L417" s="162"/>
      <c r="M417" s="165"/>
      <c r="N417" s="166"/>
      <c r="O417" s="166"/>
      <c r="P417" s="166"/>
      <c r="Q417" s="166"/>
      <c r="R417" s="166"/>
      <c r="S417" s="166"/>
      <c r="T417" s="167"/>
      <c r="AT417" s="163" t="s">
        <v>147</v>
      </c>
      <c r="AU417" s="163" t="s">
        <v>85</v>
      </c>
      <c r="AV417" s="12" t="s">
        <v>83</v>
      </c>
      <c r="AW417" s="12" t="s">
        <v>32</v>
      </c>
      <c r="AX417" s="12" t="s">
        <v>75</v>
      </c>
      <c r="AY417" s="163" t="s">
        <v>134</v>
      </c>
    </row>
    <row r="418" spans="2:51" s="12" customFormat="1" x14ac:dyDescent="0.2">
      <c r="B418" s="162"/>
      <c r="C418" s="241"/>
      <c r="D418" s="238" t="s">
        <v>147</v>
      </c>
      <c r="E418" s="242" t="s">
        <v>1</v>
      </c>
      <c r="F418" s="243" t="s">
        <v>204</v>
      </c>
      <c r="G418" s="241"/>
      <c r="H418" s="242" t="s">
        <v>1</v>
      </c>
      <c r="I418" s="164"/>
      <c r="L418" s="162"/>
      <c r="M418" s="165"/>
      <c r="N418" s="166"/>
      <c r="O418" s="166"/>
      <c r="P418" s="166"/>
      <c r="Q418" s="166"/>
      <c r="R418" s="166"/>
      <c r="S418" s="166"/>
      <c r="T418" s="167"/>
      <c r="AT418" s="163" t="s">
        <v>147</v>
      </c>
      <c r="AU418" s="163" t="s">
        <v>85</v>
      </c>
      <c r="AV418" s="12" t="s">
        <v>83</v>
      </c>
      <c r="AW418" s="12" t="s">
        <v>32</v>
      </c>
      <c r="AX418" s="12" t="s">
        <v>75</v>
      </c>
      <c r="AY418" s="163" t="s">
        <v>134</v>
      </c>
    </row>
    <row r="419" spans="2:51" s="12" customFormat="1" x14ac:dyDescent="0.2">
      <c r="B419" s="162"/>
      <c r="C419" s="241"/>
      <c r="D419" s="238" t="s">
        <v>147</v>
      </c>
      <c r="E419" s="242" t="s">
        <v>1</v>
      </c>
      <c r="F419" s="243" t="s">
        <v>205</v>
      </c>
      <c r="G419" s="241"/>
      <c r="H419" s="242" t="s">
        <v>1</v>
      </c>
      <c r="I419" s="164"/>
      <c r="L419" s="162"/>
      <c r="M419" s="165"/>
      <c r="N419" s="166"/>
      <c r="O419" s="166"/>
      <c r="P419" s="166"/>
      <c r="Q419" s="166"/>
      <c r="R419" s="166"/>
      <c r="S419" s="166"/>
      <c r="T419" s="167"/>
      <c r="AT419" s="163" t="s">
        <v>147</v>
      </c>
      <c r="AU419" s="163" t="s">
        <v>85</v>
      </c>
      <c r="AV419" s="12" t="s">
        <v>83</v>
      </c>
      <c r="AW419" s="12" t="s">
        <v>32</v>
      </c>
      <c r="AX419" s="12" t="s">
        <v>75</v>
      </c>
      <c r="AY419" s="163" t="s">
        <v>134</v>
      </c>
    </row>
    <row r="420" spans="2:51" s="13" customFormat="1" x14ac:dyDescent="0.2">
      <c r="B420" s="168"/>
      <c r="C420" s="244"/>
      <c r="D420" s="238" t="s">
        <v>147</v>
      </c>
      <c r="E420" s="245" t="s">
        <v>1</v>
      </c>
      <c r="F420" s="246" t="s">
        <v>206</v>
      </c>
      <c r="G420" s="244"/>
      <c r="H420" s="247">
        <v>2.8130000000000002</v>
      </c>
      <c r="I420" s="170"/>
      <c r="L420" s="168"/>
      <c r="M420" s="171"/>
      <c r="N420" s="172"/>
      <c r="O420" s="172"/>
      <c r="P420" s="172"/>
      <c r="Q420" s="172"/>
      <c r="R420" s="172"/>
      <c r="S420" s="172"/>
      <c r="T420" s="173"/>
      <c r="AT420" s="169" t="s">
        <v>147</v>
      </c>
      <c r="AU420" s="169" t="s">
        <v>85</v>
      </c>
      <c r="AV420" s="13" t="s">
        <v>85</v>
      </c>
      <c r="AW420" s="13" t="s">
        <v>32</v>
      </c>
      <c r="AX420" s="13" t="s">
        <v>75</v>
      </c>
      <c r="AY420" s="169" t="s">
        <v>134</v>
      </c>
    </row>
    <row r="421" spans="2:51" s="12" customFormat="1" x14ac:dyDescent="0.2">
      <c r="B421" s="162"/>
      <c r="C421" s="241"/>
      <c r="D421" s="238" t="s">
        <v>147</v>
      </c>
      <c r="E421" s="242" t="s">
        <v>1</v>
      </c>
      <c r="F421" s="243" t="s">
        <v>220</v>
      </c>
      <c r="G421" s="241"/>
      <c r="H421" s="242" t="s">
        <v>1</v>
      </c>
      <c r="I421" s="164"/>
      <c r="L421" s="162"/>
      <c r="M421" s="165"/>
      <c r="N421" s="166"/>
      <c r="O421" s="166"/>
      <c r="P421" s="166"/>
      <c r="Q421" s="166"/>
      <c r="R421" s="166"/>
      <c r="S421" s="166"/>
      <c r="T421" s="167"/>
      <c r="AT421" s="163" t="s">
        <v>147</v>
      </c>
      <c r="AU421" s="163" t="s">
        <v>85</v>
      </c>
      <c r="AV421" s="12" t="s">
        <v>83</v>
      </c>
      <c r="AW421" s="12" t="s">
        <v>32</v>
      </c>
      <c r="AX421" s="12" t="s">
        <v>75</v>
      </c>
      <c r="AY421" s="163" t="s">
        <v>134</v>
      </c>
    </row>
    <row r="422" spans="2:51" s="12" customFormat="1" x14ac:dyDescent="0.2">
      <c r="B422" s="162"/>
      <c r="C422" s="241"/>
      <c r="D422" s="238" t="s">
        <v>147</v>
      </c>
      <c r="E422" s="242" t="s">
        <v>1</v>
      </c>
      <c r="F422" s="243" t="s">
        <v>191</v>
      </c>
      <c r="G422" s="241"/>
      <c r="H422" s="242" t="s">
        <v>1</v>
      </c>
      <c r="I422" s="164"/>
      <c r="L422" s="162"/>
      <c r="M422" s="165"/>
      <c r="N422" s="166"/>
      <c r="O422" s="166"/>
      <c r="P422" s="166"/>
      <c r="Q422" s="166"/>
      <c r="R422" s="166"/>
      <c r="S422" s="166"/>
      <c r="T422" s="167"/>
      <c r="AT422" s="163" t="s">
        <v>147</v>
      </c>
      <c r="AU422" s="163" t="s">
        <v>85</v>
      </c>
      <c r="AV422" s="12" t="s">
        <v>83</v>
      </c>
      <c r="AW422" s="12" t="s">
        <v>32</v>
      </c>
      <c r="AX422" s="12" t="s">
        <v>75</v>
      </c>
      <c r="AY422" s="163" t="s">
        <v>134</v>
      </c>
    </row>
    <row r="423" spans="2:51" s="13" customFormat="1" x14ac:dyDescent="0.2">
      <c r="B423" s="168"/>
      <c r="C423" s="244"/>
      <c r="D423" s="238" t="s">
        <v>147</v>
      </c>
      <c r="E423" s="245" t="s">
        <v>1</v>
      </c>
      <c r="F423" s="246" t="s">
        <v>221</v>
      </c>
      <c r="G423" s="244"/>
      <c r="H423" s="247">
        <v>10.457000000000001</v>
      </c>
      <c r="I423" s="170"/>
      <c r="L423" s="168"/>
      <c r="M423" s="171"/>
      <c r="N423" s="172"/>
      <c r="O423" s="172"/>
      <c r="P423" s="172"/>
      <c r="Q423" s="172"/>
      <c r="R423" s="172"/>
      <c r="S423" s="172"/>
      <c r="T423" s="173"/>
      <c r="AT423" s="169" t="s">
        <v>147</v>
      </c>
      <c r="AU423" s="169" t="s">
        <v>85</v>
      </c>
      <c r="AV423" s="13" t="s">
        <v>85</v>
      </c>
      <c r="AW423" s="13" t="s">
        <v>32</v>
      </c>
      <c r="AX423" s="13" t="s">
        <v>75</v>
      </c>
      <c r="AY423" s="169" t="s">
        <v>134</v>
      </c>
    </row>
    <row r="424" spans="2:51" s="12" customFormat="1" ht="22.5" x14ac:dyDescent="0.2">
      <c r="B424" s="162"/>
      <c r="C424" s="241"/>
      <c r="D424" s="238" t="s">
        <v>147</v>
      </c>
      <c r="E424" s="242" t="s">
        <v>1</v>
      </c>
      <c r="F424" s="243" t="s">
        <v>222</v>
      </c>
      <c r="G424" s="241"/>
      <c r="H424" s="242" t="s">
        <v>1</v>
      </c>
      <c r="I424" s="164"/>
      <c r="L424" s="162"/>
      <c r="M424" s="165"/>
      <c r="N424" s="166"/>
      <c r="O424" s="166"/>
      <c r="P424" s="166"/>
      <c r="Q424" s="166"/>
      <c r="R424" s="166"/>
      <c r="S424" s="166"/>
      <c r="T424" s="167"/>
      <c r="AT424" s="163" t="s">
        <v>147</v>
      </c>
      <c r="AU424" s="163" t="s">
        <v>85</v>
      </c>
      <c r="AV424" s="12" t="s">
        <v>83</v>
      </c>
      <c r="AW424" s="12" t="s">
        <v>32</v>
      </c>
      <c r="AX424" s="12" t="s">
        <v>75</v>
      </c>
      <c r="AY424" s="163" t="s">
        <v>134</v>
      </c>
    </row>
    <row r="425" spans="2:51" s="13" customFormat="1" x14ac:dyDescent="0.2">
      <c r="B425" s="168"/>
      <c r="C425" s="244"/>
      <c r="D425" s="238" t="s">
        <v>147</v>
      </c>
      <c r="E425" s="245" t="s">
        <v>1</v>
      </c>
      <c r="F425" s="246" t="s">
        <v>223</v>
      </c>
      <c r="G425" s="244"/>
      <c r="H425" s="247">
        <v>15.006</v>
      </c>
      <c r="I425" s="170"/>
      <c r="L425" s="168"/>
      <c r="M425" s="171"/>
      <c r="N425" s="172"/>
      <c r="O425" s="172"/>
      <c r="P425" s="172"/>
      <c r="Q425" s="172"/>
      <c r="R425" s="172"/>
      <c r="S425" s="172"/>
      <c r="T425" s="173"/>
      <c r="AT425" s="169" t="s">
        <v>147</v>
      </c>
      <c r="AU425" s="169" t="s">
        <v>85</v>
      </c>
      <c r="AV425" s="13" t="s">
        <v>85</v>
      </c>
      <c r="AW425" s="13" t="s">
        <v>32</v>
      </c>
      <c r="AX425" s="13" t="s">
        <v>75</v>
      </c>
      <c r="AY425" s="169" t="s">
        <v>134</v>
      </c>
    </row>
    <row r="426" spans="2:51" s="13" customFormat="1" x14ac:dyDescent="0.2">
      <c r="B426" s="168"/>
      <c r="C426" s="244"/>
      <c r="D426" s="238" t="s">
        <v>147</v>
      </c>
      <c r="E426" s="245" t="s">
        <v>1</v>
      </c>
      <c r="F426" s="246" t="s">
        <v>224</v>
      </c>
      <c r="G426" s="244"/>
      <c r="H426" s="247">
        <v>22.033999999999999</v>
      </c>
      <c r="I426" s="170"/>
      <c r="L426" s="168"/>
      <c r="M426" s="171"/>
      <c r="N426" s="172"/>
      <c r="O426" s="172"/>
      <c r="P426" s="172"/>
      <c r="Q426" s="172"/>
      <c r="R426" s="172"/>
      <c r="S426" s="172"/>
      <c r="T426" s="173"/>
      <c r="AT426" s="169" t="s">
        <v>147</v>
      </c>
      <c r="AU426" s="169" t="s">
        <v>85</v>
      </c>
      <c r="AV426" s="13" t="s">
        <v>85</v>
      </c>
      <c r="AW426" s="13" t="s">
        <v>32</v>
      </c>
      <c r="AX426" s="13" t="s">
        <v>75</v>
      </c>
      <c r="AY426" s="169" t="s">
        <v>134</v>
      </c>
    </row>
    <row r="427" spans="2:51" s="13" customFormat="1" x14ac:dyDescent="0.2">
      <c r="B427" s="168"/>
      <c r="C427" s="244"/>
      <c r="D427" s="238" t="s">
        <v>147</v>
      </c>
      <c r="E427" s="245" t="s">
        <v>1</v>
      </c>
      <c r="F427" s="246" t="s">
        <v>225</v>
      </c>
      <c r="G427" s="244"/>
      <c r="H427" s="247">
        <v>21.882999999999999</v>
      </c>
      <c r="I427" s="170"/>
      <c r="L427" s="168"/>
      <c r="M427" s="171"/>
      <c r="N427" s="172"/>
      <c r="O427" s="172"/>
      <c r="P427" s="172"/>
      <c r="Q427" s="172"/>
      <c r="R427" s="172"/>
      <c r="S427" s="172"/>
      <c r="T427" s="173"/>
      <c r="AT427" s="169" t="s">
        <v>147</v>
      </c>
      <c r="AU427" s="169" t="s">
        <v>85</v>
      </c>
      <c r="AV427" s="13" t="s">
        <v>85</v>
      </c>
      <c r="AW427" s="13" t="s">
        <v>32</v>
      </c>
      <c r="AX427" s="13" t="s">
        <v>75</v>
      </c>
      <c r="AY427" s="169" t="s">
        <v>134</v>
      </c>
    </row>
    <row r="428" spans="2:51" s="12" customFormat="1" x14ac:dyDescent="0.2">
      <c r="B428" s="162"/>
      <c r="C428" s="241"/>
      <c r="D428" s="238" t="s">
        <v>147</v>
      </c>
      <c r="E428" s="242" t="s">
        <v>1</v>
      </c>
      <c r="F428" s="243" t="s">
        <v>226</v>
      </c>
      <c r="G428" s="241"/>
      <c r="H428" s="242" t="s">
        <v>1</v>
      </c>
      <c r="I428" s="164"/>
      <c r="L428" s="162"/>
      <c r="M428" s="165"/>
      <c r="N428" s="166"/>
      <c r="O428" s="166"/>
      <c r="P428" s="166"/>
      <c r="Q428" s="166"/>
      <c r="R428" s="166"/>
      <c r="S428" s="166"/>
      <c r="T428" s="167"/>
      <c r="AT428" s="163" t="s">
        <v>147</v>
      </c>
      <c r="AU428" s="163" t="s">
        <v>85</v>
      </c>
      <c r="AV428" s="12" t="s">
        <v>83</v>
      </c>
      <c r="AW428" s="12" t="s">
        <v>32</v>
      </c>
      <c r="AX428" s="12" t="s">
        <v>75</v>
      </c>
      <c r="AY428" s="163" t="s">
        <v>134</v>
      </c>
    </row>
    <row r="429" spans="2:51" s="13" customFormat="1" ht="22.5" x14ac:dyDescent="0.2">
      <c r="B429" s="168"/>
      <c r="C429" s="244"/>
      <c r="D429" s="238" t="s">
        <v>147</v>
      </c>
      <c r="E429" s="245" t="s">
        <v>1</v>
      </c>
      <c r="F429" s="246" t="s">
        <v>227</v>
      </c>
      <c r="G429" s="244"/>
      <c r="H429" s="247">
        <v>83.338999999999999</v>
      </c>
      <c r="I429" s="170"/>
      <c r="L429" s="168"/>
      <c r="M429" s="171"/>
      <c r="N429" s="172"/>
      <c r="O429" s="172"/>
      <c r="P429" s="172"/>
      <c r="Q429" s="172"/>
      <c r="R429" s="172"/>
      <c r="S429" s="172"/>
      <c r="T429" s="173"/>
      <c r="AT429" s="169" t="s">
        <v>147</v>
      </c>
      <c r="AU429" s="169" t="s">
        <v>85</v>
      </c>
      <c r="AV429" s="13" t="s">
        <v>85</v>
      </c>
      <c r="AW429" s="13" t="s">
        <v>32</v>
      </c>
      <c r="AX429" s="13" t="s">
        <v>75</v>
      </c>
      <c r="AY429" s="169" t="s">
        <v>134</v>
      </c>
    </row>
    <row r="430" spans="2:51" s="13" customFormat="1" x14ac:dyDescent="0.2">
      <c r="B430" s="168"/>
      <c r="C430" s="244"/>
      <c r="D430" s="238" t="s">
        <v>147</v>
      </c>
      <c r="E430" s="245" t="s">
        <v>1</v>
      </c>
      <c r="F430" s="246" t="s">
        <v>228</v>
      </c>
      <c r="G430" s="244"/>
      <c r="H430" s="247">
        <v>95.403000000000006</v>
      </c>
      <c r="I430" s="170"/>
      <c r="L430" s="168"/>
      <c r="M430" s="171"/>
      <c r="N430" s="172"/>
      <c r="O430" s="172"/>
      <c r="P430" s="172"/>
      <c r="Q430" s="172"/>
      <c r="R430" s="172"/>
      <c r="S430" s="172"/>
      <c r="T430" s="173"/>
      <c r="AT430" s="169" t="s">
        <v>147</v>
      </c>
      <c r="AU430" s="169" t="s">
        <v>85</v>
      </c>
      <c r="AV430" s="13" t="s">
        <v>85</v>
      </c>
      <c r="AW430" s="13" t="s">
        <v>32</v>
      </c>
      <c r="AX430" s="13" t="s">
        <v>75</v>
      </c>
      <c r="AY430" s="169" t="s">
        <v>134</v>
      </c>
    </row>
    <row r="431" spans="2:51" s="13" customFormat="1" x14ac:dyDescent="0.2">
      <c r="B431" s="168"/>
      <c r="C431" s="244"/>
      <c r="D431" s="238" t="s">
        <v>147</v>
      </c>
      <c r="E431" s="245" t="s">
        <v>1</v>
      </c>
      <c r="F431" s="246" t="s">
        <v>229</v>
      </c>
      <c r="G431" s="244"/>
      <c r="H431" s="247">
        <v>143.245</v>
      </c>
      <c r="I431" s="170"/>
      <c r="L431" s="168"/>
      <c r="M431" s="171"/>
      <c r="N431" s="172"/>
      <c r="O431" s="172"/>
      <c r="P431" s="172"/>
      <c r="Q431" s="172"/>
      <c r="R431" s="172"/>
      <c r="S431" s="172"/>
      <c r="T431" s="173"/>
      <c r="AT431" s="169" t="s">
        <v>147</v>
      </c>
      <c r="AU431" s="169" t="s">
        <v>85</v>
      </c>
      <c r="AV431" s="13" t="s">
        <v>85</v>
      </c>
      <c r="AW431" s="13" t="s">
        <v>32</v>
      </c>
      <c r="AX431" s="13" t="s">
        <v>75</v>
      </c>
      <c r="AY431" s="169" t="s">
        <v>134</v>
      </c>
    </row>
    <row r="432" spans="2:51" s="12" customFormat="1" x14ac:dyDescent="0.2">
      <c r="B432" s="162"/>
      <c r="C432" s="241"/>
      <c r="D432" s="238" t="s">
        <v>147</v>
      </c>
      <c r="E432" s="242" t="s">
        <v>1</v>
      </c>
      <c r="F432" s="243" t="s">
        <v>242</v>
      </c>
      <c r="G432" s="241"/>
      <c r="H432" s="242" t="s">
        <v>1</v>
      </c>
      <c r="I432" s="164"/>
      <c r="L432" s="162"/>
      <c r="M432" s="165"/>
      <c r="N432" s="166"/>
      <c r="O432" s="166"/>
      <c r="P432" s="166"/>
      <c r="Q432" s="166"/>
      <c r="R432" s="166"/>
      <c r="S432" s="166"/>
      <c r="T432" s="167"/>
      <c r="AT432" s="163" t="s">
        <v>147</v>
      </c>
      <c r="AU432" s="163" t="s">
        <v>85</v>
      </c>
      <c r="AV432" s="12" t="s">
        <v>83</v>
      </c>
      <c r="AW432" s="12" t="s">
        <v>32</v>
      </c>
      <c r="AX432" s="12" t="s">
        <v>75</v>
      </c>
      <c r="AY432" s="163" t="s">
        <v>134</v>
      </c>
    </row>
    <row r="433" spans="2:65" s="12" customFormat="1" x14ac:dyDescent="0.2">
      <c r="B433" s="162"/>
      <c r="C433" s="241"/>
      <c r="D433" s="238" t="s">
        <v>147</v>
      </c>
      <c r="E433" s="242" t="s">
        <v>1</v>
      </c>
      <c r="F433" s="243" t="s">
        <v>191</v>
      </c>
      <c r="G433" s="241"/>
      <c r="H433" s="242" t="s">
        <v>1</v>
      </c>
      <c r="I433" s="164"/>
      <c r="L433" s="162"/>
      <c r="M433" s="165"/>
      <c r="N433" s="166"/>
      <c r="O433" s="166"/>
      <c r="P433" s="166"/>
      <c r="Q433" s="166"/>
      <c r="R433" s="166"/>
      <c r="S433" s="166"/>
      <c r="T433" s="167"/>
      <c r="AT433" s="163" t="s">
        <v>147</v>
      </c>
      <c r="AU433" s="163" t="s">
        <v>85</v>
      </c>
      <c r="AV433" s="12" t="s">
        <v>83</v>
      </c>
      <c r="AW433" s="12" t="s">
        <v>32</v>
      </c>
      <c r="AX433" s="12" t="s">
        <v>75</v>
      </c>
      <c r="AY433" s="163" t="s">
        <v>134</v>
      </c>
    </row>
    <row r="434" spans="2:65" s="13" customFormat="1" ht="22.5" x14ac:dyDescent="0.2">
      <c r="B434" s="168"/>
      <c r="C434" s="244"/>
      <c r="D434" s="238" t="s">
        <v>147</v>
      </c>
      <c r="E434" s="245" t="s">
        <v>1</v>
      </c>
      <c r="F434" s="246" t="s">
        <v>243</v>
      </c>
      <c r="G434" s="244"/>
      <c r="H434" s="247">
        <v>64.680000000000007</v>
      </c>
      <c r="I434" s="170"/>
      <c r="L434" s="168"/>
      <c r="M434" s="171"/>
      <c r="N434" s="172"/>
      <c r="O434" s="172"/>
      <c r="P434" s="172"/>
      <c r="Q434" s="172"/>
      <c r="R434" s="172"/>
      <c r="S434" s="172"/>
      <c r="T434" s="173"/>
      <c r="AT434" s="169" t="s">
        <v>147</v>
      </c>
      <c r="AU434" s="169" t="s">
        <v>85</v>
      </c>
      <c r="AV434" s="13" t="s">
        <v>85</v>
      </c>
      <c r="AW434" s="13" t="s">
        <v>32</v>
      </c>
      <c r="AX434" s="13" t="s">
        <v>75</v>
      </c>
      <c r="AY434" s="169" t="s">
        <v>134</v>
      </c>
    </row>
    <row r="435" spans="2:65" s="14" customFormat="1" x14ac:dyDescent="0.2">
      <c r="B435" s="174"/>
      <c r="C435" s="248"/>
      <c r="D435" s="238" t="s">
        <v>147</v>
      </c>
      <c r="E435" s="249" t="s">
        <v>1</v>
      </c>
      <c r="F435" s="250" t="s">
        <v>152</v>
      </c>
      <c r="G435" s="248"/>
      <c r="H435" s="251">
        <v>463.03399999999999</v>
      </c>
      <c r="I435" s="176"/>
      <c r="L435" s="174"/>
      <c r="M435" s="177"/>
      <c r="N435" s="178"/>
      <c r="O435" s="178"/>
      <c r="P435" s="178"/>
      <c r="Q435" s="178"/>
      <c r="R435" s="178"/>
      <c r="S435" s="178"/>
      <c r="T435" s="179"/>
      <c r="AT435" s="175" t="s">
        <v>147</v>
      </c>
      <c r="AU435" s="175" t="s">
        <v>85</v>
      </c>
      <c r="AV435" s="14" t="s">
        <v>141</v>
      </c>
      <c r="AW435" s="14" t="s">
        <v>32</v>
      </c>
      <c r="AX435" s="14" t="s">
        <v>83</v>
      </c>
      <c r="AY435" s="175" t="s">
        <v>134</v>
      </c>
    </row>
    <row r="436" spans="2:65" s="1" customFormat="1" ht="16.5" customHeight="1" x14ac:dyDescent="0.2">
      <c r="B436" s="151"/>
      <c r="C436" s="232" t="s">
        <v>315</v>
      </c>
      <c r="D436" s="232" t="s">
        <v>136</v>
      </c>
      <c r="E436" s="233" t="s">
        <v>311</v>
      </c>
      <c r="F436" s="234" t="s">
        <v>312</v>
      </c>
      <c r="G436" s="235" t="s">
        <v>172</v>
      </c>
      <c r="H436" s="236">
        <v>392.67399999999998</v>
      </c>
      <c r="I436" s="153"/>
      <c r="J436" s="154">
        <f>ROUND(I436*H436,2)</f>
        <v>0</v>
      </c>
      <c r="K436" s="152" t="s">
        <v>140</v>
      </c>
      <c r="L436" s="31"/>
      <c r="M436" s="155" t="s">
        <v>1</v>
      </c>
      <c r="N436" s="156" t="s">
        <v>40</v>
      </c>
      <c r="O436" s="54"/>
      <c r="P436" s="157">
        <f>O436*H436</f>
        <v>0</v>
      </c>
      <c r="Q436" s="157">
        <v>0</v>
      </c>
      <c r="R436" s="157">
        <f>Q436*H436</f>
        <v>0</v>
      </c>
      <c r="S436" s="157">
        <v>0</v>
      </c>
      <c r="T436" s="158">
        <f>S436*H436</f>
        <v>0</v>
      </c>
      <c r="AR436" s="159" t="s">
        <v>141</v>
      </c>
      <c r="AT436" s="159" t="s">
        <v>136</v>
      </c>
      <c r="AU436" s="159" t="s">
        <v>85</v>
      </c>
      <c r="AY436" s="16" t="s">
        <v>134</v>
      </c>
      <c r="BE436" s="160">
        <f>IF(N436="základní",J436,0)</f>
        <v>0</v>
      </c>
      <c r="BF436" s="160">
        <f>IF(N436="snížená",J436,0)</f>
        <v>0</v>
      </c>
      <c r="BG436" s="160">
        <f>IF(N436="zákl. přenesená",J436,0)</f>
        <v>0</v>
      </c>
      <c r="BH436" s="160">
        <f>IF(N436="sníž. přenesená",J436,0)</f>
        <v>0</v>
      </c>
      <c r="BI436" s="160">
        <f>IF(N436="nulová",J436,0)</f>
        <v>0</v>
      </c>
      <c r="BJ436" s="16" t="s">
        <v>83</v>
      </c>
      <c r="BK436" s="160">
        <f>ROUND(I436*H436,2)</f>
        <v>0</v>
      </c>
      <c r="BL436" s="16" t="s">
        <v>141</v>
      </c>
      <c r="BM436" s="159" t="s">
        <v>316</v>
      </c>
    </row>
    <row r="437" spans="2:65" s="1" customFormat="1" ht="19.5" x14ac:dyDescent="0.2">
      <c r="B437" s="31"/>
      <c r="C437" s="237"/>
      <c r="D437" s="238" t="s">
        <v>143</v>
      </c>
      <c r="E437" s="237"/>
      <c r="F437" s="239" t="s">
        <v>314</v>
      </c>
      <c r="G437" s="237"/>
      <c r="H437" s="237"/>
      <c r="I437" s="90"/>
      <c r="L437" s="31"/>
      <c r="M437" s="161"/>
      <c r="N437" s="54"/>
      <c r="O437" s="54"/>
      <c r="P437" s="54"/>
      <c r="Q437" s="54"/>
      <c r="R437" s="54"/>
      <c r="S437" s="54"/>
      <c r="T437" s="55"/>
      <c r="AT437" s="16" t="s">
        <v>143</v>
      </c>
      <c r="AU437" s="16" t="s">
        <v>85</v>
      </c>
    </row>
    <row r="438" spans="2:65" s="12" customFormat="1" x14ac:dyDescent="0.2">
      <c r="B438" s="162"/>
      <c r="C438" s="241"/>
      <c r="D438" s="238" t="s">
        <v>147</v>
      </c>
      <c r="E438" s="242" t="s">
        <v>1</v>
      </c>
      <c r="F438" s="243" t="s">
        <v>148</v>
      </c>
      <c r="G438" s="241"/>
      <c r="H438" s="242" t="s">
        <v>1</v>
      </c>
      <c r="I438" s="164"/>
      <c r="L438" s="162"/>
      <c r="M438" s="165"/>
      <c r="N438" s="166"/>
      <c r="O438" s="166"/>
      <c r="P438" s="166"/>
      <c r="Q438" s="166"/>
      <c r="R438" s="166"/>
      <c r="S438" s="166"/>
      <c r="T438" s="167"/>
      <c r="AT438" s="163" t="s">
        <v>147</v>
      </c>
      <c r="AU438" s="163" t="s">
        <v>85</v>
      </c>
      <c r="AV438" s="12" t="s">
        <v>83</v>
      </c>
      <c r="AW438" s="12" t="s">
        <v>32</v>
      </c>
      <c r="AX438" s="12" t="s">
        <v>75</v>
      </c>
      <c r="AY438" s="163" t="s">
        <v>134</v>
      </c>
    </row>
    <row r="439" spans="2:65" s="12" customFormat="1" x14ac:dyDescent="0.2">
      <c r="B439" s="162"/>
      <c r="C439" s="241"/>
      <c r="D439" s="238" t="s">
        <v>147</v>
      </c>
      <c r="E439" s="242" t="s">
        <v>1</v>
      </c>
      <c r="F439" s="243" t="s">
        <v>284</v>
      </c>
      <c r="G439" s="241"/>
      <c r="H439" s="242" t="s">
        <v>1</v>
      </c>
      <c r="I439" s="164"/>
      <c r="L439" s="162"/>
      <c r="M439" s="165"/>
      <c r="N439" s="166"/>
      <c r="O439" s="166"/>
      <c r="P439" s="166"/>
      <c r="Q439" s="166"/>
      <c r="R439" s="166"/>
      <c r="S439" s="166"/>
      <c r="T439" s="167"/>
      <c r="AT439" s="163" t="s">
        <v>147</v>
      </c>
      <c r="AU439" s="163" t="s">
        <v>85</v>
      </c>
      <c r="AV439" s="12" t="s">
        <v>83</v>
      </c>
      <c r="AW439" s="12" t="s">
        <v>32</v>
      </c>
      <c r="AX439" s="12" t="s">
        <v>75</v>
      </c>
      <c r="AY439" s="163" t="s">
        <v>134</v>
      </c>
    </row>
    <row r="440" spans="2:65" s="12" customFormat="1" ht="22.5" x14ac:dyDescent="0.2">
      <c r="B440" s="162"/>
      <c r="C440" s="241"/>
      <c r="D440" s="238" t="s">
        <v>147</v>
      </c>
      <c r="E440" s="242" t="s">
        <v>1</v>
      </c>
      <c r="F440" s="243" t="s">
        <v>281</v>
      </c>
      <c r="G440" s="241"/>
      <c r="H440" s="242" t="s">
        <v>1</v>
      </c>
      <c r="I440" s="164"/>
      <c r="L440" s="162"/>
      <c r="M440" s="165"/>
      <c r="N440" s="166"/>
      <c r="O440" s="166"/>
      <c r="P440" s="166"/>
      <c r="Q440" s="166"/>
      <c r="R440" s="166"/>
      <c r="S440" s="166"/>
      <c r="T440" s="167"/>
      <c r="AT440" s="163" t="s">
        <v>147</v>
      </c>
      <c r="AU440" s="163" t="s">
        <v>85</v>
      </c>
      <c r="AV440" s="12" t="s">
        <v>83</v>
      </c>
      <c r="AW440" s="12" t="s">
        <v>32</v>
      </c>
      <c r="AX440" s="12" t="s">
        <v>75</v>
      </c>
      <c r="AY440" s="163" t="s">
        <v>134</v>
      </c>
    </row>
    <row r="441" spans="2:65" s="12" customFormat="1" x14ac:dyDescent="0.2">
      <c r="B441" s="162"/>
      <c r="C441" s="241"/>
      <c r="D441" s="238" t="s">
        <v>147</v>
      </c>
      <c r="E441" s="242" t="s">
        <v>1</v>
      </c>
      <c r="F441" s="243" t="s">
        <v>158</v>
      </c>
      <c r="G441" s="241"/>
      <c r="H441" s="242" t="s">
        <v>1</v>
      </c>
      <c r="I441" s="164"/>
      <c r="L441" s="162"/>
      <c r="M441" s="165"/>
      <c r="N441" s="166"/>
      <c r="O441" s="166"/>
      <c r="P441" s="166"/>
      <c r="Q441" s="166"/>
      <c r="R441" s="166"/>
      <c r="S441" s="166"/>
      <c r="T441" s="167"/>
      <c r="AT441" s="163" t="s">
        <v>147</v>
      </c>
      <c r="AU441" s="163" t="s">
        <v>85</v>
      </c>
      <c r="AV441" s="12" t="s">
        <v>83</v>
      </c>
      <c r="AW441" s="12" t="s">
        <v>32</v>
      </c>
      <c r="AX441" s="12" t="s">
        <v>75</v>
      </c>
      <c r="AY441" s="163" t="s">
        <v>134</v>
      </c>
    </row>
    <row r="442" spans="2:65" s="12" customFormat="1" x14ac:dyDescent="0.2">
      <c r="B442" s="162"/>
      <c r="C442" s="241"/>
      <c r="D442" s="238" t="s">
        <v>147</v>
      </c>
      <c r="E442" s="242" t="s">
        <v>1</v>
      </c>
      <c r="F442" s="243" t="s">
        <v>191</v>
      </c>
      <c r="G442" s="241"/>
      <c r="H442" s="242" t="s">
        <v>1</v>
      </c>
      <c r="I442" s="164"/>
      <c r="L442" s="162"/>
      <c r="M442" s="165"/>
      <c r="N442" s="166"/>
      <c r="O442" s="166"/>
      <c r="P442" s="166"/>
      <c r="Q442" s="166"/>
      <c r="R442" s="166"/>
      <c r="S442" s="166"/>
      <c r="T442" s="167"/>
      <c r="AT442" s="163" t="s">
        <v>147</v>
      </c>
      <c r="AU442" s="163" t="s">
        <v>85</v>
      </c>
      <c r="AV442" s="12" t="s">
        <v>83</v>
      </c>
      <c r="AW442" s="12" t="s">
        <v>32</v>
      </c>
      <c r="AX442" s="12" t="s">
        <v>75</v>
      </c>
      <c r="AY442" s="163" t="s">
        <v>134</v>
      </c>
    </row>
    <row r="443" spans="2:65" s="13" customFormat="1" ht="22.5" x14ac:dyDescent="0.2">
      <c r="B443" s="168"/>
      <c r="C443" s="244"/>
      <c r="D443" s="238" t="s">
        <v>147</v>
      </c>
      <c r="E443" s="245" t="s">
        <v>1</v>
      </c>
      <c r="F443" s="246" t="s">
        <v>285</v>
      </c>
      <c r="G443" s="244"/>
      <c r="H443" s="247">
        <v>7.6820000000000004</v>
      </c>
      <c r="I443" s="170"/>
      <c r="L443" s="168"/>
      <c r="M443" s="171"/>
      <c r="N443" s="172"/>
      <c r="O443" s="172"/>
      <c r="P443" s="172"/>
      <c r="Q443" s="172"/>
      <c r="R443" s="172"/>
      <c r="S443" s="172"/>
      <c r="T443" s="173"/>
      <c r="AT443" s="169" t="s">
        <v>147</v>
      </c>
      <c r="AU443" s="169" t="s">
        <v>85</v>
      </c>
      <c r="AV443" s="13" t="s">
        <v>85</v>
      </c>
      <c r="AW443" s="13" t="s">
        <v>32</v>
      </c>
      <c r="AX443" s="13" t="s">
        <v>75</v>
      </c>
      <c r="AY443" s="169" t="s">
        <v>134</v>
      </c>
    </row>
    <row r="444" spans="2:65" s="12" customFormat="1" ht="22.5" x14ac:dyDescent="0.2">
      <c r="B444" s="162"/>
      <c r="C444" s="241"/>
      <c r="D444" s="238" t="s">
        <v>147</v>
      </c>
      <c r="E444" s="242" t="s">
        <v>1</v>
      </c>
      <c r="F444" s="243" t="s">
        <v>222</v>
      </c>
      <c r="G444" s="241"/>
      <c r="H444" s="242" t="s">
        <v>1</v>
      </c>
      <c r="I444" s="164"/>
      <c r="L444" s="162"/>
      <c r="M444" s="165"/>
      <c r="N444" s="166"/>
      <c r="O444" s="166"/>
      <c r="P444" s="166"/>
      <c r="Q444" s="166"/>
      <c r="R444" s="166"/>
      <c r="S444" s="166"/>
      <c r="T444" s="167"/>
      <c r="AT444" s="163" t="s">
        <v>147</v>
      </c>
      <c r="AU444" s="163" t="s">
        <v>85</v>
      </c>
      <c r="AV444" s="12" t="s">
        <v>83</v>
      </c>
      <c r="AW444" s="12" t="s">
        <v>32</v>
      </c>
      <c r="AX444" s="12" t="s">
        <v>75</v>
      </c>
      <c r="AY444" s="163" t="s">
        <v>134</v>
      </c>
    </row>
    <row r="445" spans="2:65" s="13" customFormat="1" ht="22.5" x14ac:dyDescent="0.2">
      <c r="B445" s="168"/>
      <c r="C445" s="244"/>
      <c r="D445" s="238" t="s">
        <v>147</v>
      </c>
      <c r="E445" s="245" t="s">
        <v>1</v>
      </c>
      <c r="F445" s="246" t="s">
        <v>286</v>
      </c>
      <c r="G445" s="244"/>
      <c r="H445" s="247">
        <v>11.025</v>
      </c>
      <c r="I445" s="170"/>
      <c r="L445" s="168"/>
      <c r="M445" s="171"/>
      <c r="N445" s="172"/>
      <c r="O445" s="172"/>
      <c r="P445" s="172"/>
      <c r="Q445" s="172"/>
      <c r="R445" s="172"/>
      <c r="S445" s="172"/>
      <c r="T445" s="173"/>
      <c r="AT445" s="169" t="s">
        <v>147</v>
      </c>
      <c r="AU445" s="169" t="s">
        <v>85</v>
      </c>
      <c r="AV445" s="13" t="s">
        <v>85</v>
      </c>
      <c r="AW445" s="13" t="s">
        <v>32</v>
      </c>
      <c r="AX445" s="13" t="s">
        <v>75</v>
      </c>
      <c r="AY445" s="169" t="s">
        <v>134</v>
      </c>
    </row>
    <row r="446" spans="2:65" s="13" customFormat="1" ht="22.5" x14ac:dyDescent="0.2">
      <c r="B446" s="168"/>
      <c r="C446" s="244"/>
      <c r="D446" s="238" t="s">
        <v>147</v>
      </c>
      <c r="E446" s="245" t="s">
        <v>1</v>
      </c>
      <c r="F446" s="246" t="s">
        <v>287</v>
      </c>
      <c r="G446" s="244"/>
      <c r="H446" s="247">
        <v>16.187999999999999</v>
      </c>
      <c r="I446" s="170"/>
      <c r="L446" s="168"/>
      <c r="M446" s="171"/>
      <c r="N446" s="172"/>
      <c r="O446" s="172"/>
      <c r="P446" s="172"/>
      <c r="Q446" s="172"/>
      <c r="R446" s="172"/>
      <c r="S446" s="172"/>
      <c r="T446" s="173"/>
      <c r="AT446" s="169" t="s">
        <v>147</v>
      </c>
      <c r="AU446" s="169" t="s">
        <v>85</v>
      </c>
      <c r="AV446" s="13" t="s">
        <v>85</v>
      </c>
      <c r="AW446" s="13" t="s">
        <v>32</v>
      </c>
      <c r="AX446" s="13" t="s">
        <v>75</v>
      </c>
      <c r="AY446" s="169" t="s">
        <v>134</v>
      </c>
    </row>
    <row r="447" spans="2:65" s="13" customFormat="1" ht="22.5" x14ac:dyDescent="0.2">
      <c r="B447" s="168"/>
      <c r="C447" s="244"/>
      <c r="D447" s="238" t="s">
        <v>147</v>
      </c>
      <c r="E447" s="245" t="s">
        <v>1</v>
      </c>
      <c r="F447" s="246" t="s">
        <v>288</v>
      </c>
      <c r="G447" s="244"/>
      <c r="H447" s="247">
        <v>16.077999999999999</v>
      </c>
      <c r="I447" s="170"/>
      <c r="L447" s="168"/>
      <c r="M447" s="171"/>
      <c r="N447" s="172"/>
      <c r="O447" s="172"/>
      <c r="P447" s="172"/>
      <c r="Q447" s="172"/>
      <c r="R447" s="172"/>
      <c r="S447" s="172"/>
      <c r="T447" s="173"/>
      <c r="AT447" s="169" t="s">
        <v>147</v>
      </c>
      <c r="AU447" s="169" t="s">
        <v>85</v>
      </c>
      <c r="AV447" s="13" t="s">
        <v>85</v>
      </c>
      <c r="AW447" s="13" t="s">
        <v>32</v>
      </c>
      <c r="AX447" s="13" t="s">
        <v>75</v>
      </c>
      <c r="AY447" s="169" t="s">
        <v>134</v>
      </c>
    </row>
    <row r="448" spans="2:65" s="12" customFormat="1" x14ac:dyDescent="0.2">
      <c r="B448" s="162"/>
      <c r="C448" s="241"/>
      <c r="D448" s="238" t="s">
        <v>147</v>
      </c>
      <c r="E448" s="242" t="s">
        <v>1</v>
      </c>
      <c r="F448" s="243" t="s">
        <v>226</v>
      </c>
      <c r="G448" s="241"/>
      <c r="H448" s="242" t="s">
        <v>1</v>
      </c>
      <c r="I448" s="164"/>
      <c r="L448" s="162"/>
      <c r="M448" s="165"/>
      <c r="N448" s="166"/>
      <c r="O448" s="166"/>
      <c r="P448" s="166"/>
      <c r="Q448" s="166"/>
      <c r="R448" s="166"/>
      <c r="S448" s="166"/>
      <c r="T448" s="167"/>
      <c r="AT448" s="163" t="s">
        <v>147</v>
      </c>
      <c r="AU448" s="163" t="s">
        <v>85</v>
      </c>
      <c r="AV448" s="12" t="s">
        <v>83</v>
      </c>
      <c r="AW448" s="12" t="s">
        <v>32</v>
      </c>
      <c r="AX448" s="12" t="s">
        <v>75</v>
      </c>
      <c r="AY448" s="163" t="s">
        <v>134</v>
      </c>
    </row>
    <row r="449" spans="2:65" s="13" customFormat="1" ht="22.5" x14ac:dyDescent="0.2">
      <c r="B449" s="168"/>
      <c r="C449" s="244"/>
      <c r="D449" s="238" t="s">
        <v>147</v>
      </c>
      <c r="E449" s="245" t="s">
        <v>1</v>
      </c>
      <c r="F449" s="246" t="s">
        <v>289</v>
      </c>
      <c r="G449" s="244"/>
      <c r="H449" s="247">
        <v>166.36799999999999</v>
      </c>
      <c r="I449" s="170"/>
      <c r="L449" s="168"/>
      <c r="M449" s="171"/>
      <c r="N449" s="172"/>
      <c r="O449" s="172"/>
      <c r="P449" s="172"/>
      <c r="Q449" s="172"/>
      <c r="R449" s="172"/>
      <c r="S449" s="172"/>
      <c r="T449" s="173"/>
      <c r="AT449" s="169" t="s">
        <v>147</v>
      </c>
      <c r="AU449" s="169" t="s">
        <v>85</v>
      </c>
      <c r="AV449" s="13" t="s">
        <v>85</v>
      </c>
      <c r="AW449" s="13" t="s">
        <v>32</v>
      </c>
      <c r="AX449" s="13" t="s">
        <v>75</v>
      </c>
      <c r="AY449" s="169" t="s">
        <v>134</v>
      </c>
    </row>
    <row r="450" spans="2:65" s="13" customFormat="1" ht="22.5" x14ac:dyDescent="0.2">
      <c r="B450" s="168"/>
      <c r="C450" s="244"/>
      <c r="D450" s="238" t="s">
        <v>147</v>
      </c>
      <c r="E450" s="245" t="s">
        <v>1</v>
      </c>
      <c r="F450" s="246" t="s">
        <v>290</v>
      </c>
      <c r="G450" s="244"/>
      <c r="H450" s="247">
        <v>70.091999999999999</v>
      </c>
      <c r="I450" s="170"/>
      <c r="L450" s="168"/>
      <c r="M450" s="171"/>
      <c r="N450" s="172"/>
      <c r="O450" s="172"/>
      <c r="P450" s="172"/>
      <c r="Q450" s="172"/>
      <c r="R450" s="172"/>
      <c r="S450" s="172"/>
      <c r="T450" s="173"/>
      <c r="AT450" s="169" t="s">
        <v>147</v>
      </c>
      <c r="AU450" s="169" t="s">
        <v>85</v>
      </c>
      <c r="AV450" s="13" t="s">
        <v>85</v>
      </c>
      <c r="AW450" s="13" t="s">
        <v>32</v>
      </c>
      <c r="AX450" s="13" t="s">
        <v>75</v>
      </c>
      <c r="AY450" s="169" t="s">
        <v>134</v>
      </c>
    </row>
    <row r="451" spans="2:65" s="13" customFormat="1" ht="22.5" x14ac:dyDescent="0.2">
      <c r="B451" s="168"/>
      <c r="C451" s="244"/>
      <c r="D451" s="238" t="s">
        <v>147</v>
      </c>
      <c r="E451" s="245" t="s">
        <v>1</v>
      </c>
      <c r="F451" s="246" t="s">
        <v>291</v>
      </c>
      <c r="G451" s="244"/>
      <c r="H451" s="247">
        <v>105.241</v>
      </c>
      <c r="I451" s="170"/>
      <c r="L451" s="168"/>
      <c r="M451" s="171"/>
      <c r="N451" s="172"/>
      <c r="O451" s="172"/>
      <c r="P451" s="172"/>
      <c r="Q451" s="172"/>
      <c r="R451" s="172"/>
      <c r="S451" s="172"/>
      <c r="T451" s="173"/>
      <c r="AT451" s="169" t="s">
        <v>147</v>
      </c>
      <c r="AU451" s="169" t="s">
        <v>85</v>
      </c>
      <c r="AV451" s="13" t="s">
        <v>85</v>
      </c>
      <c r="AW451" s="13" t="s">
        <v>32</v>
      </c>
      <c r="AX451" s="13" t="s">
        <v>75</v>
      </c>
      <c r="AY451" s="169" t="s">
        <v>134</v>
      </c>
    </row>
    <row r="452" spans="2:65" s="14" customFormat="1" x14ac:dyDescent="0.2">
      <c r="B452" s="174"/>
      <c r="C452" s="248"/>
      <c r="D452" s="238" t="s">
        <v>147</v>
      </c>
      <c r="E452" s="249" t="s">
        <v>1</v>
      </c>
      <c r="F452" s="250" t="s">
        <v>152</v>
      </c>
      <c r="G452" s="248"/>
      <c r="H452" s="251">
        <v>392.67399999999998</v>
      </c>
      <c r="I452" s="176"/>
      <c r="L452" s="174"/>
      <c r="M452" s="177"/>
      <c r="N452" s="178"/>
      <c r="O452" s="178"/>
      <c r="P452" s="178"/>
      <c r="Q452" s="178"/>
      <c r="R452" s="178"/>
      <c r="S452" s="178"/>
      <c r="T452" s="179"/>
      <c r="AT452" s="175" t="s">
        <v>147</v>
      </c>
      <c r="AU452" s="175" t="s">
        <v>85</v>
      </c>
      <c r="AV452" s="14" t="s">
        <v>141</v>
      </c>
      <c r="AW452" s="14" t="s">
        <v>32</v>
      </c>
      <c r="AX452" s="14" t="s">
        <v>83</v>
      </c>
      <c r="AY452" s="175" t="s">
        <v>134</v>
      </c>
    </row>
    <row r="453" spans="2:65" s="1" customFormat="1" ht="16.5" customHeight="1" x14ac:dyDescent="0.2">
      <c r="B453" s="151"/>
      <c r="C453" s="232" t="s">
        <v>317</v>
      </c>
      <c r="D453" s="232" t="s">
        <v>136</v>
      </c>
      <c r="E453" s="233" t="s">
        <v>311</v>
      </c>
      <c r="F453" s="234" t="s">
        <v>312</v>
      </c>
      <c r="G453" s="235" t="s">
        <v>172</v>
      </c>
      <c r="H453" s="236">
        <v>70.36</v>
      </c>
      <c r="I453" s="153"/>
      <c r="J453" s="154">
        <f>ROUND(I453*H453,2)</f>
        <v>0</v>
      </c>
      <c r="K453" s="152" t="s">
        <v>140</v>
      </c>
      <c r="L453" s="31"/>
      <c r="M453" s="155" t="s">
        <v>1</v>
      </c>
      <c r="N453" s="156" t="s">
        <v>40</v>
      </c>
      <c r="O453" s="54"/>
      <c r="P453" s="157">
        <f>O453*H453</f>
        <v>0</v>
      </c>
      <c r="Q453" s="157">
        <v>0</v>
      </c>
      <c r="R453" s="157">
        <f>Q453*H453</f>
        <v>0</v>
      </c>
      <c r="S453" s="157">
        <v>0</v>
      </c>
      <c r="T453" s="158">
        <f>S453*H453</f>
        <v>0</v>
      </c>
      <c r="AR453" s="159" t="s">
        <v>141</v>
      </c>
      <c r="AT453" s="159" t="s">
        <v>136</v>
      </c>
      <c r="AU453" s="159" t="s">
        <v>85</v>
      </c>
      <c r="AY453" s="16" t="s">
        <v>134</v>
      </c>
      <c r="BE453" s="160">
        <f>IF(N453="základní",J453,0)</f>
        <v>0</v>
      </c>
      <c r="BF453" s="160">
        <f>IF(N453="snížená",J453,0)</f>
        <v>0</v>
      </c>
      <c r="BG453" s="160">
        <f>IF(N453="zákl. přenesená",J453,0)</f>
        <v>0</v>
      </c>
      <c r="BH453" s="160">
        <f>IF(N453="sníž. přenesená",J453,0)</f>
        <v>0</v>
      </c>
      <c r="BI453" s="160">
        <f>IF(N453="nulová",J453,0)</f>
        <v>0</v>
      </c>
      <c r="BJ453" s="16" t="s">
        <v>83</v>
      </c>
      <c r="BK453" s="160">
        <f>ROUND(I453*H453,2)</f>
        <v>0</v>
      </c>
      <c r="BL453" s="16" t="s">
        <v>141</v>
      </c>
      <c r="BM453" s="159" t="s">
        <v>318</v>
      </c>
    </row>
    <row r="454" spans="2:65" s="1" customFormat="1" ht="19.5" x14ac:dyDescent="0.2">
      <c r="B454" s="31"/>
      <c r="C454" s="237"/>
      <c r="D454" s="238" t="s">
        <v>143</v>
      </c>
      <c r="E454" s="237"/>
      <c r="F454" s="239" t="s">
        <v>314</v>
      </c>
      <c r="G454" s="237"/>
      <c r="H454" s="237"/>
      <c r="I454" s="90"/>
      <c r="L454" s="31"/>
      <c r="M454" s="161"/>
      <c r="N454" s="54"/>
      <c r="O454" s="54"/>
      <c r="P454" s="54"/>
      <c r="Q454" s="54"/>
      <c r="R454" s="54"/>
      <c r="S454" s="54"/>
      <c r="T454" s="55"/>
      <c r="AT454" s="16" t="s">
        <v>143</v>
      </c>
      <c r="AU454" s="16" t="s">
        <v>85</v>
      </c>
    </row>
    <row r="455" spans="2:65" s="12" customFormat="1" x14ac:dyDescent="0.2">
      <c r="B455" s="162"/>
      <c r="C455" s="241"/>
      <c r="D455" s="238" t="s">
        <v>147</v>
      </c>
      <c r="E455" s="242" t="s">
        <v>1</v>
      </c>
      <c r="F455" s="243" t="s">
        <v>148</v>
      </c>
      <c r="G455" s="241"/>
      <c r="H455" s="242" t="s">
        <v>1</v>
      </c>
      <c r="I455" s="164"/>
      <c r="L455" s="162"/>
      <c r="M455" s="165"/>
      <c r="N455" s="166"/>
      <c r="O455" s="166"/>
      <c r="P455" s="166"/>
      <c r="Q455" s="166"/>
      <c r="R455" s="166"/>
      <c r="S455" s="166"/>
      <c r="T455" s="167"/>
      <c r="AT455" s="163" t="s">
        <v>147</v>
      </c>
      <c r="AU455" s="163" t="s">
        <v>85</v>
      </c>
      <c r="AV455" s="12" t="s">
        <v>83</v>
      </c>
      <c r="AW455" s="12" t="s">
        <v>32</v>
      </c>
      <c r="AX455" s="12" t="s">
        <v>75</v>
      </c>
      <c r="AY455" s="163" t="s">
        <v>134</v>
      </c>
    </row>
    <row r="456" spans="2:65" s="12" customFormat="1" x14ac:dyDescent="0.2">
      <c r="B456" s="162"/>
      <c r="C456" s="241"/>
      <c r="D456" s="238" t="s">
        <v>147</v>
      </c>
      <c r="E456" s="242" t="s">
        <v>1</v>
      </c>
      <c r="F456" s="243" t="s">
        <v>296</v>
      </c>
      <c r="G456" s="241"/>
      <c r="H456" s="242" t="s">
        <v>1</v>
      </c>
      <c r="I456" s="164"/>
      <c r="L456" s="162"/>
      <c r="M456" s="165"/>
      <c r="N456" s="166"/>
      <c r="O456" s="166"/>
      <c r="P456" s="166"/>
      <c r="Q456" s="166"/>
      <c r="R456" s="166"/>
      <c r="S456" s="166"/>
      <c r="T456" s="167"/>
      <c r="AT456" s="163" t="s">
        <v>147</v>
      </c>
      <c r="AU456" s="163" t="s">
        <v>85</v>
      </c>
      <c r="AV456" s="12" t="s">
        <v>83</v>
      </c>
      <c r="AW456" s="12" t="s">
        <v>32</v>
      </c>
      <c r="AX456" s="12" t="s">
        <v>75</v>
      </c>
      <c r="AY456" s="163" t="s">
        <v>134</v>
      </c>
    </row>
    <row r="457" spans="2:65" s="12" customFormat="1" ht="22.5" x14ac:dyDescent="0.2">
      <c r="B457" s="162"/>
      <c r="C457" s="241"/>
      <c r="D457" s="238" t="s">
        <v>147</v>
      </c>
      <c r="E457" s="242" t="s">
        <v>1</v>
      </c>
      <c r="F457" s="243" t="s">
        <v>297</v>
      </c>
      <c r="G457" s="241"/>
      <c r="H457" s="242" t="s">
        <v>1</v>
      </c>
      <c r="I457" s="164"/>
      <c r="L457" s="162"/>
      <c r="M457" s="165"/>
      <c r="N457" s="166"/>
      <c r="O457" s="166"/>
      <c r="P457" s="166"/>
      <c r="Q457" s="166"/>
      <c r="R457" s="166"/>
      <c r="S457" s="166"/>
      <c r="T457" s="167"/>
      <c r="AT457" s="163" t="s">
        <v>147</v>
      </c>
      <c r="AU457" s="163" t="s">
        <v>85</v>
      </c>
      <c r="AV457" s="12" t="s">
        <v>83</v>
      </c>
      <c r="AW457" s="12" t="s">
        <v>32</v>
      </c>
      <c r="AX457" s="12" t="s">
        <v>75</v>
      </c>
      <c r="AY457" s="163" t="s">
        <v>134</v>
      </c>
    </row>
    <row r="458" spans="2:65" s="12" customFormat="1" x14ac:dyDescent="0.2">
      <c r="B458" s="162"/>
      <c r="C458" s="241"/>
      <c r="D458" s="238" t="s">
        <v>147</v>
      </c>
      <c r="E458" s="242" t="s">
        <v>1</v>
      </c>
      <c r="F458" s="243" t="s">
        <v>199</v>
      </c>
      <c r="G458" s="241"/>
      <c r="H458" s="242" t="s">
        <v>1</v>
      </c>
      <c r="I458" s="164"/>
      <c r="L458" s="162"/>
      <c r="M458" s="165"/>
      <c r="N458" s="166"/>
      <c r="O458" s="166"/>
      <c r="P458" s="166"/>
      <c r="Q458" s="166"/>
      <c r="R458" s="166"/>
      <c r="S458" s="166"/>
      <c r="T458" s="167"/>
      <c r="AT458" s="163" t="s">
        <v>147</v>
      </c>
      <c r="AU458" s="163" t="s">
        <v>85</v>
      </c>
      <c r="AV458" s="12" t="s">
        <v>83</v>
      </c>
      <c r="AW458" s="12" t="s">
        <v>32</v>
      </c>
      <c r="AX458" s="12" t="s">
        <v>75</v>
      </c>
      <c r="AY458" s="163" t="s">
        <v>134</v>
      </c>
    </row>
    <row r="459" spans="2:65" s="12" customFormat="1" x14ac:dyDescent="0.2">
      <c r="B459" s="162"/>
      <c r="C459" s="241"/>
      <c r="D459" s="238" t="s">
        <v>147</v>
      </c>
      <c r="E459" s="242" t="s">
        <v>1</v>
      </c>
      <c r="F459" s="243" t="s">
        <v>200</v>
      </c>
      <c r="G459" s="241"/>
      <c r="H459" s="242" t="s">
        <v>1</v>
      </c>
      <c r="I459" s="164"/>
      <c r="L459" s="162"/>
      <c r="M459" s="165"/>
      <c r="N459" s="166"/>
      <c r="O459" s="166"/>
      <c r="P459" s="166"/>
      <c r="Q459" s="166"/>
      <c r="R459" s="166"/>
      <c r="S459" s="166"/>
      <c r="T459" s="167"/>
      <c r="AT459" s="163" t="s">
        <v>147</v>
      </c>
      <c r="AU459" s="163" t="s">
        <v>85</v>
      </c>
      <c r="AV459" s="12" t="s">
        <v>83</v>
      </c>
      <c r="AW459" s="12" t="s">
        <v>32</v>
      </c>
      <c r="AX459" s="12" t="s">
        <v>75</v>
      </c>
      <c r="AY459" s="163" t="s">
        <v>134</v>
      </c>
    </row>
    <row r="460" spans="2:65" s="12" customFormat="1" x14ac:dyDescent="0.2">
      <c r="B460" s="162"/>
      <c r="C460" s="241"/>
      <c r="D460" s="238" t="s">
        <v>147</v>
      </c>
      <c r="E460" s="242" t="s">
        <v>1</v>
      </c>
      <c r="F460" s="243" t="s">
        <v>202</v>
      </c>
      <c r="G460" s="241"/>
      <c r="H460" s="242" t="s">
        <v>1</v>
      </c>
      <c r="I460" s="164"/>
      <c r="L460" s="162"/>
      <c r="M460" s="165"/>
      <c r="N460" s="166"/>
      <c r="O460" s="166"/>
      <c r="P460" s="166"/>
      <c r="Q460" s="166"/>
      <c r="R460" s="166"/>
      <c r="S460" s="166"/>
      <c r="T460" s="167"/>
      <c r="AT460" s="163" t="s">
        <v>147</v>
      </c>
      <c r="AU460" s="163" t="s">
        <v>85</v>
      </c>
      <c r="AV460" s="12" t="s">
        <v>83</v>
      </c>
      <c r="AW460" s="12" t="s">
        <v>32</v>
      </c>
      <c r="AX460" s="12" t="s">
        <v>75</v>
      </c>
      <c r="AY460" s="163" t="s">
        <v>134</v>
      </c>
    </row>
    <row r="461" spans="2:65" s="12" customFormat="1" x14ac:dyDescent="0.2">
      <c r="B461" s="162"/>
      <c r="C461" s="241"/>
      <c r="D461" s="238" t="s">
        <v>147</v>
      </c>
      <c r="E461" s="242" t="s">
        <v>1</v>
      </c>
      <c r="F461" s="243" t="s">
        <v>203</v>
      </c>
      <c r="G461" s="241"/>
      <c r="H461" s="242" t="s">
        <v>1</v>
      </c>
      <c r="I461" s="164"/>
      <c r="L461" s="162"/>
      <c r="M461" s="165"/>
      <c r="N461" s="166"/>
      <c r="O461" s="166"/>
      <c r="P461" s="166"/>
      <c r="Q461" s="166"/>
      <c r="R461" s="166"/>
      <c r="S461" s="166"/>
      <c r="T461" s="167"/>
      <c r="AT461" s="163" t="s">
        <v>147</v>
      </c>
      <c r="AU461" s="163" t="s">
        <v>85</v>
      </c>
      <c r="AV461" s="12" t="s">
        <v>83</v>
      </c>
      <c r="AW461" s="12" t="s">
        <v>32</v>
      </c>
      <c r="AX461" s="12" t="s">
        <v>75</v>
      </c>
      <c r="AY461" s="163" t="s">
        <v>134</v>
      </c>
    </row>
    <row r="462" spans="2:65" s="12" customFormat="1" x14ac:dyDescent="0.2">
      <c r="B462" s="162"/>
      <c r="C462" s="241"/>
      <c r="D462" s="238" t="s">
        <v>147</v>
      </c>
      <c r="E462" s="242" t="s">
        <v>1</v>
      </c>
      <c r="F462" s="243" t="s">
        <v>204</v>
      </c>
      <c r="G462" s="241"/>
      <c r="H462" s="242" t="s">
        <v>1</v>
      </c>
      <c r="I462" s="164"/>
      <c r="L462" s="162"/>
      <c r="M462" s="165"/>
      <c r="N462" s="166"/>
      <c r="O462" s="166"/>
      <c r="P462" s="166"/>
      <c r="Q462" s="166"/>
      <c r="R462" s="166"/>
      <c r="S462" s="166"/>
      <c r="T462" s="167"/>
      <c r="AT462" s="163" t="s">
        <v>147</v>
      </c>
      <c r="AU462" s="163" t="s">
        <v>85</v>
      </c>
      <c r="AV462" s="12" t="s">
        <v>83</v>
      </c>
      <c r="AW462" s="12" t="s">
        <v>32</v>
      </c>
      <c r="AX462" s="12" t="s">
        <v>75</v>
      </c>
      <c r="AY462" s="163" t="s">
        <v>134</v>
      </c>
    </row>
    <row r="463" spans="2:65" s="12" customFormat="1" x14ac:dyDescent="0.2">
      <c r="B463" s="162"/>
      <c r="C463" s="241"/>
      <c r="D463" s="238" t="s">
        <v>147</v>
      </c>
      <c r="E463" s="242" t="s">
        <v>1</v>
      </c>
      <c r="F463" s="243" t="s">
        <v>205</v>
      </c>
      <c r="G463" s="241"/>
      <c r="H463" s="242" t="s">
        <v>1</v>
      </c>
      <c r="I463" s="164"/>
      <c r="L463" s="162"/>
      <c r="M463" s="165"/>
      <c r="N463" s="166"/>
      <c r="O463" s="166"/>
      <c r="P463" s="166"/>
      <c r="Q463" s="166"/>
      <c r="R463" s="166"/>
      <c r="S463" s="166"/>
      <c r="T463" s="167"/>
      <c r="AT463" s="163" t="s">
        <v>147</v>
      </c>
      <c r="AU463" s="163" t="s">
        <v>85</v>
      </c>
      <c r="AV463" s="12" t="s">
        <v>83</v>
      </c>
      <c r="AW463" s="12" t="s">
        <v>32</v>
      </c>
      <c r="AX463" s="12" t="s">
        <v>75</v>
      </c>
      <c r="AY463" s="163" t="s">
        <v>134</v>
      </c>
    </row>
    <row r="464" spans="2:65" s="12" customFormat="1" x14ac:dyDescent="0.2">
      <c r="B464" s="162"/>
      <c r="C464" s="241"/>
      <c r="D464" s="238" t="s">
        <v>147</v>
      </c>
      <c r="E464" s="242" t="s">
        <v>1</v>
      </c>
      <c r="F464" s="243" t="s">
        <v>220</v>
      </c>
      <c r="G464" s="241"/>
      <c r="H464" s="242" t="s">
        <v>1</v>
      </c>
      <c r="I464" s="164"/>
      <c r="L464" s="162"/>
      <c r="M464" s="165"/>
      <c r="N464" s="166"/>
      <c r="O464" s="166"/>
      <c r="P464" s="166"/>
      <c r="Q464" s="166"/>
      <c r="R464" s="166"/>
      <c r="S464" s="166"/>
      <c r="T464" s="167"/>
      <c r="AT464" s="163" t="s">
        <v>147</v>
      </c>
      <c r="AU464" s="163" t="s">
        <v>85</v>
      </c>
      <c r="AV464" s="12" t="s">
        <v>83</v>
      </c>
      <c r="AW464" s="12" t="s">
        <v>32</v>
      </c>
      <c r="AX464" s="12" t="s">
        <v>75</v>
      </c>
      <c r="AY464" s="163" t="s">
        <v>134</v>
      </c>
    </row>
    <row r="465" spans="2:51" s="12" customFormat="1" x14ac:dyDescent="0.2">
      <c r="B465" s="162"/>
      <c r="C465" s="241"/>
      <c r="D465" s="238" t="s">
        <v>147</v>
      </c>
      <c r="E465" s="242" t="s">
        <v>1</v>
      </c>
      <c r="F465" s="243" t="s">
        <v>191</v>
      </c>
      <c r="G465" s="241"/>
      <c r="H465" s="242" t="s">
        <v>1</v>
      </c>
      <c r="I465" s="164"/>
      <c r="L465" s="162"/>
      <c r="M465" s="165"/>
      <c r="N465" s="166"/>
      <c r="O465" s="166"/>
      <c r="P465" s="166"/>
      <c r="Q465" s="166"/>
      <c r="R465" s="166"/>
      <c r="S465" s="166"/>
      <c r="T465" s="167"/>
      <c r="AT465" s="163" t="s">
        <v>147</v>
      </c>
      <c r="AU465" s="163" t="s">
        <v>85</v>
      </c>
      <c r="AV465" s="12" t="s">
        <v>83</v>
      </c>
      <c r="AW465" s="12" t="s">
        <v>32</v>
      </c>
      <c r="AX465" s="12" t="s">
        <v>75</v>
      </c>
      <c r="AY465" s="163" t="s">
        <v>134</v>
      </c>
    </row>
    <row r="466" spans="2:51" s="12" customFormat="1" x14ac:dyDescent="0.2">
      <c r="B466" s="162"/>
      <c r="C466" s="241"/>
      <c r="D466" s="238" t="s">
        <v>147</v>
      </c>
      <c r="E466" s="242" t="s">
        <v>1</v>
      </c>
      <c r="F466" s="243" t="s">
        <v>298</v>
      </c>
      <c r="G466" s="241"/>
      <c r="H466" s="242" t="s">
        <v>1</v>
      </c>
      <c r="I466" s="164"/>
      <c r="L466" s="162"/>
      <c r="M466" s="165"/>
      <c r="N466" s="166"/>
      <c r="O466" s="166"/>
      <c r="P466" s="166"/>
      <c r="Q466" s="166"/>
      <c r="R466" s="166"/>
      <c r="S466" s="166"/>
      <c r="T466" s="167"/>
      <c r="AT466" s="163" t="s">
        <v>147</v>
      </c>
      <c r="AU466" s="163" t="s">
        <v>85</v>
      </c>
      <c r="AV466" s="12" t="s">
        <v>83</v>
      </c>
      <c r="AW466" s="12" t="s">
        <v>32</v>
      </c>
      <c r="AX466" s="12" t="s">
        <v>75</v>
      </c>
      <c r="AY466" s="163" t="s">
        <v>134</v>
      </c>
    </row>
    <row r="467" spans="2:51" s="12" customFormat="1" x14ac:dyDescent="0.2">
      <c r="B467" s="162"/>
      <c r="C467" s="241"/>
      <c r="D467" s="238" t="s">
        <v>147</v>
      </c>
      <c r="E467" s="242" t="s">
        <v>1</v>
      </c>
      <c r="F467" s="243" t="s">
        <v>299</v>
      </c>
      <c r="G467" s="241"/>
      <c r="H467" s="242" t="s">
        <v>1</v>
      </c>
      <c r="I467" s="164"/>
      <c r="L467" s="162"/>
      <c r="M467" s="165"/>
      <c r="N467" s="166"/>
      <c r="O467" s="166"/>
      <c r="P467" s="166"/>
      <c r="Q467" s="166"/>
      <c r="R467" s="166"/>
      <c r="S467" s="166"/>
      <c r="T467" s="167"/>
      <c r="AT467" s="163" t="s">
        <v>147</v>
      </c>
      <c r="AU467" s="163" t="s">
        <v>85</v>
      </c>
      <c r="AV467" s="12" t="s">
        <v>83</v>
      </c>
      <c r="AW467" s="12" t="s">
        <v>32</v>
      </c>
      <c r="AX467" s="12" t="s">
        <v>75</v>
      </c>
      <c r="AY467" s="163" t="s">
        <v>134</v>
      </c>
    </row>
    <row r="468" spans="2:51" s="12" customFormat="1" x14ac:dyDescent="0.2">
      <c r="B468" s="162"/>
      <c r="C468" s="241"/>
      <c r="D468" s="238" t="s">
        <v>147</v>
      </c>
      <c r="E468" s="242" t="s">
        <v>1</v>
      </c>
      <c r="F468" s="243" t="s">
        <v>300</v>
      </c>
      <c r="G468" s="241"/>
      <c r="H468" s="242" t="s">
        <v>1</v>
      </c>
      <c r="I468" s="164"/>
      <c r="L468" s="162"/>
      <c r="M468" s="165"/>
      <c r="N468" s="166"/>
      <c r="O468" s="166"/>
      <c r="P468" s="166"/>
      <c r="Q468" s="166"/>
      <c r="R468" s="166"/>
      <c r="S468" s="166"/>
      <c r="T468" s="167"/>
      <c r="AT468" s="163" t="s">
        <v>147</v>
      </c>
      <c r="AU468" s="163" t="s">
        <v>85</v>
      </c>
      <c r="AV468" s="12" t="s">
        <v>83</v>
      </c>
      <c r="AW468" s="12" t="s">
        <v>32</v>
      </c>
      <c r="AX468" s="12" t="s">
        <v>75</v>
      </c>
      <c r="AY468" s="163" t="s">
        <v>134</v>
      </c>
    </row>
    <row r="469" spans="2:51" s="12" customFormat="1" x14ac:dyDescent="0.2">
      <c r="B469" s="162"/>
      <c r="C469" s="241"/>
      <c r="D469" s="238" t="s">
        <v>147</v>
      </c>
      <c r="E469" s="242" t="s">
        <v>1</v>
      </c>
      <c r="F469" s="243" t="s">
        <v>301</v>
      </c>
      <c r="G469" s="241"/>
      <c r="H469" s="242" t="s">
        <v>1</v>
      </c>
      <c r="I469" s="164"/>
      <c r="L469" s="162"/>
      <c r="M469" s="165"/>
      <c r="N469" s="166"/>
      <c r="O469" s="166"/>
      <c r="P469" s="166"/>
      <c r="Q469" s="166"/>
      <c r="R469" s="166"/>
      <c r="S469" s="166"/>
      <c r="T469" s="167"/>
      <c r="AT469" s="163" t="s">
        <v>147</v>
      </c>
      <c r="AU469" s="163" t="s">
        <v>85</v>
      </c>
      <c r="AV469" s="12" t="s">
        <v>83</v>
      </c>
      <c r="AW469" s="12" t="s">
        <v>32</v>
      </c>
      <c r="AX469" s="12" t="s">
        <v>75</v>
      </c>
      <c r="AY469" s="163" t="s">
        <v>134</v>
      </c>
    </row>
    <row r="470" spans="2:51" s="12" customFormat="1" x14ac:dyDescent="0.2">
      <c r="B470" s="162"/>
      <c r="C470" s="241"/>
      <c r="D470" s="238" t="s">
        <v>147</v>
      </c>
      <c r="E470" s="242" t="s">
        <v>1</v>
      </c>
      <c r="F470" s="243" t="s">
        <v>302</v>
      </c>
      <c r="G470" s="241"/>
      <c r="H470" s="242" t="s">
        <v>1</v>
      </c>
      <c r="I470" s="164"/>
      <c r="L470" s="162"/>
      <c r="M470" s="165"/>
      <c r="N470" s="166"/>
      <c r="O470" s="166"/>
      <c r="P470" s="166"/>
      <c r="Q470" s="166"/>
      <c r="R470" s="166"/>
      <c r="S470" s="166"/>
      <c r="T470" s="167"/>
      <c r="AT470" s="163" t="s">
        <v>147</v>
      </c>
      <c r="AU470" s="163" t="s">
        <v>85</v>
      </c>
      <c r="AV470" s="12" t="s">
        <v>83</v>
      </c>
      <c r="AW470" s="12" t="s">
        <v>32</v>
      </c>
      <c r="AX470" s="12" t="s">
        <v>75</v>
      </c>
      <c r="AY470" s="163" t="s">
        <v>134</v>
      </c>
    </row>
    <row r="471" spans="2:51" s="12" customFormat="1" x14ac:dyDescent="0.2">
      <c r="B471" s="162"/>
      <c r="C471" s="241"/>
      <c r="D471" s="238" t="s">
        <v>147</v>
      </c>
      <c r="E471" s="242" t="s">
        <v>1</v>
      </c>
      <c r="F471" s="243" t="s">
        <v>303</v>
      </c>
      <c r="G471" s="241"/>
      <c r="H471" s="242" t="s">
        <v>1</v>
      </c>
      <c r="I471" s="164"/>
      <c r="L471" s="162"/>
      <c r="M471" s="165"/>
      <c r="N471" s="166"/>
      <c r="O471" s="166"/>
      <c r="P471" s="166"/>
      <c r="Q471" s="166"/>
      <c r="R471" s="166"/>
      <c r="S471" s="166"/>
      <c r="T471" s="167"/>
      <c r="AT471" s="163" t="s">
        <v>147</v>
      </c>
      <c r="AU471" s="163" t="s">
        <v>85</v>
      </c>
      <c r="AV471" s="12" t="s">
        <v>83</v>
      </c>
      <c r="AW471" s="12" t="s">
        <v>32</v>
      </c>
      <c r="AX471" s="12" t="s">
        <v>75</v>
      </c>
      <c r="AY471" s="163" t="s">
        <v>134</v>
      </c>
    </row>
    <row r="472" spans="2:51" s="12" customFormat="1" x14ac:dyDescent="0.2">
      <c r="B472" s="162"/>
      <c r="C472" s="241"/>
      <c r="D472" s="238" t="s">
        <v>147</v>
      </c>
      <c r="E472" s="242" t="s">
        <v>1</v>
      </c>
      <c r="F472" s="243" t="s">
        <v>304</v>
      </c>
      <c r="G472" s="241"/>
      <c r="H472" s="242" t="s">
        <v>1</v>
      </c>
      <c r="I472" s="164"/>
      <c r="L472" s="162"/>
      <c r="M472" s="165"/>
      <c r="N472" s="166"/>
      <c r="O472" s="166"/>
      <c r="P472" s="166"/>
      <c r="Q472" s="166"/>
      <c r="R472" s="166"/>
      <c r="S472" s="166"/>
      <c r="T472" s="167"/>
      <c r="AT472" s="163" t="s">
        <v>147</v>
      </c>
      <c r="AU472" s="163" t="s">
        <v>85</v>
      </c>
      <c r="AV472" s="12" t="s">
        <v>83</v>
      </c>
      <c r="AW472" s="12" t="s">
        <v>32</v>
      </c>
      <c r="AX472" s="12" t="s">
        <v>75</v>
      </c>
      <c r="AY472" s="163" t="s">
        <v>134</v>
      </c>
    </row>
    <row r="473" spans="2:51" s="12" customFormat="1" x14ac:dyDescent="0.2">
      <c r="B473" s="162"/>
      <c r="C473" s="241"/>
      <c r="D473" s="238" t="s">
        <v>147</v>
      </c>
      <c r="E473" s="242" t="s">
        <v>1</v>
      </c>
      <c r="F473" s="243" t="s">
        <v>305</v>
      </c>
      <c r="G473" s="241"/>
      <c r="H473" s="242" t="s">
        <v>1</v>
      </c>
      <c r="I473" s="164"/>
      <c r="L473" s="162"/>
      <c r="M473" s="165"/>
      <c r="N473" s="166"/>
      <c r="O473" s="166"/>
      <c r="P473" s="166"/>
      <c r="Q473" s="166"/>
      <c r="R473" s="166"/>
      <c r="S473" s="166"/>
      <c r="T473" s="167"/>
      <c r="AT473" s="163" t="s">
        <v>147</v>
      </c>
      <c r="AU473" s="163" t="s">
        <v>85</v>
      </c>
      <c r="AV473" s="12" t="s">
        <v>83</v>
      </c>
      <c r="AW473" s="12" t="s">
        <v>32</v>
      </c>
      <c r="AX473" s="12" t="s">
        <v>75</v>
      </c>
      <c r="AY473" s="163" t="s">
        <v>134</v>
      </c>
    </row>
    <row r="474" spans="2:51" s="13" customFormat="1" x14ac:dyDescent="0.2">
      <c r="B474" s="168"/>
      <c r="C474" s="244"/>
      <c r="D474" s="238" t="s">
        <v>147</v>
      </c>
      <c r="E474" s="245" t="s">
        <v>1</v>
      </c>
      <c r="F474" s="246" t="s">
        <v>306</v>
      </c>
      <c r="G474" s="244"/>
      <c r="H474" s="247">
        <v>463.03399999999999</v>
      </c>
      <c r="I474" s="170"/>
      <c r="L474" s="168"/>
      <c r="M474" s="171"/>
      <c r="N474" s="172"/>
      <c r="O474" s="172"/>
      <c r="P474" s="172"/>
      <c r="Q474" s="172"/>
      <c r="R474" s="172"/>
      <c r="S474" s="172"/>
      <c r="T474" s="173"/>
      <c r="AT474" s="169" t="s">
        <v>147</v>
      </c>
      <c r="AU474" s="169" t="s">
        <v>85</v>
      </c>
      <c r="AV474" s="13" t="s">
        <v>85</v>
      </c>
      <c r="AW474" s="13" t="s">
        <v>32</v>
      </c>
      <c r="AX474" s="13" t="s">
        <v>75</v>
      </c>
      <c r="AY474" s="169" t="s">
        <v>134</v>
      </c>
    </row>
    <row r="475" spans="2:51" s="12" customFormat="1" x14ac:dyDescent="0.2">
      <c r="B475" s="162"/>
      <c r="C475" s="241"/>
      <c r="D475" s="238" t="s">
        <v>147</v>
      </c>
      <c r="E475" s="242" t="s">
        <v>1</v>
      </c>
      <c r="F475" s="243" t="s">
        <v>307</v>
      </c>
      <c r="G475" s="241"/>
      <c r="H475" s="242" t="s">
        <v>1</v>
      </c>
      <c r="I475" s="164"/>
      <c r="L475" s="162"/>
      <c r="M475" s="165"/>
      <c r="N475" s="166"/>
      <c r="O475" s="166"/>
      <c r="P475" s="166"/>
      <c r="Q475" s="166"/>
      <c r="R475" s="166"/>
      <c r="S475" s="166"/>
      <c r="T475" s="167"/>
      <c r="AT475" s="163" t="s">
        <v>147</v>
      </c>
      <c r="AU475" s="163" t="s">
        <v>85</v>
      </c>
      <c r="AV475" s="12" t="s">
        <v>83</v>
      </c>
      <c r="AW475" s="12" t="s">
        <v>32</v>
      </c>
      <c r="AX475" s="12" t="s">
        <v>75</v>
      </c>
      <c r="AY475" s="163" t="s">
        <v>134</v>
      </c>
    </row>
    <row r="476" spans="2:51" s="12" customFormat="1" x14ac:dyDescent="0.2">
      <c r="B476" s="162"/>
      <c r="C476" s="241"/>
      <c r="D476" s="238" t="s">
        <v>147</v>
      </c>
      <c r="E476" s="242" t="s">
        <v>1</v>
      </c>
      <c r="F476" s="243" t="s">
        <v>158</v>
      </c>
      <c r="G476" s="241"/>
      <c r="H476" s="242" t="s">
        <v>1</v>
      </c>
      <c r="I476" s="164"/>
      <c r="L476" s="162"/>
      <c r="M476" s="165"/>
      <c r="N476" s="166"/>
      <c r="O476" s="166"/>
      <c r="P476" s="166"/>
      <c r="Q476" s="166"/>
      <c r="R476" s="166"/>
      <c r="S476" s="166"/>
      <c r="T476" s="167"/>
      <c r="AT476" s="163" t="s">
        <v>147</v>
      </c>
      <c r="AU476" s="163" t="s">
        <v>85</v>
      </c>
      <c r="AV476" s="12" t="s">
        <v>83</v>
      </c>
      <c r="AW476" s="12" t="s">
        <v>32</v>
      </c>
      <c r="AX476" s="12" t="s">
        <v>75</v>
      </c>
      <c r="AY476" s="163" t="s">
        <v>134</v>
      </c>
    </row>
    <row r="477" spans="2:51" s="12" customFormat="1" x14ac:dyDescent="0.2">
      <c r="B477" s="162"/>
      <c r="C477" s="241"/>
      <c r="D477" s="238" t="s">
        <v>147</v>
      </c>
      <c r="E477" s="242" t="s">
        <v>1</v>
      </c>
      <c r="F477" s="243" t="s">
        <v>191</v>
      </c>
      <c r="G477" s="241"/>
      <c r="H477" s="242" t="s">
        <v>1</v>
      </c>
      <c r="I477" s="164"/>
      <c r="L477" s="162"/>
      <c r="M477" s="165"/>
      <c r="N477" s="166"/>
      <c r="O477" s="166"/>
      <c r="P477" s="166"/>
      <c r="Q477" s="166"/>
      <c r="R477" s="166"/>
      <c r="S477" s="166"/>
      <c r="T477" s="167"/>
      <c r="AT477" s="163" t="s">
        <v>147</v>
      </c>
      <c r="AU477" s="163" t="s">
        <v>85</v>
      </c>
      <c r="AV477" s="12" t="s">
        <v>83</v>
      </c>
      <c r="AW477" s="12" t="s">
        <v>32</v>
      </c>
      <c r="AX477" s="12" t="s">
        <v>75</v>
      </c>
      <c r="AY477" s="163" t="s">
        <v>134</v>
      </c>
    </row>
    <row r="478" spans="2:51" s="12" customFormat="1" x14ac:dyDescent="0.2">
      <c r="B478" s="162"/>
      <c r="C478" s="241"/>
      <c r="D478" s="238" t="s">
        <v>147</v>
      </c>
      <c r="E478" s="242" t="s">
        <v>1</v>
      </c>
      <c r="F478" s="243" t="s">
        <v>298</v>
      </c>
      <c r="G478" s="241"/>
      <c r="H478" s="242" t="s">
        <v>1</v>
      </c>
      <c r="I478" s="164"/>
      <c r="L478" s="162"/>
      <c r="M478" s="165"/>
      <c r="N478" s="166"/>
      <c r="O478" s="166"/>
      <c r="P478" s="166"/>
      <c r="Q478" s="166"/>
      <c r="R478" s="166"/>
      <c r="S478" s="166"/>
      <c r="T478" s="167"/>
      <c r="AT478" s="163" t="s">
        <v>147</v>
      </c>
      <c r="AU478" s="163" t="s">
        <v>85</v>
      </c>
      <c r="AV478" s="12" t="s">
        <v>83</v>
      </c>
      <c r="AW478" s="12" t="s">
        <v>32</v>
      </c>
      <c r="AX478" s="12" t="s">
        <v>75</v>
      </c>
      <c r="AY478" s="163" t="s">
        <v>134</v>
      </c>
    </row>
    <row r="479" spans="2:51" s="12" customFormat="1" x14ac:dyDescent="0.2">
      <c r="B479" s="162"/>
      <c r="C479" s="241"/>
      <c r="D479" s="238" t="s">
        <v>147</v>
      </c>
      <c r="E479" s="242" t="s">
        <v>1</v>
      </c>
      <c r="F479" s="243" t="s">
        <v>299</v>
      </c>
      <c r="G479" s="241"/>
      <c r="H479" s="242" t="s">
        <v>1</v>
      </c>
      <c r="I479" s="164"/>
      <c r="L479" s="162"/>
      <c r="M479" s="165"/>
      <c r="N479" s="166"/>
      <c r="O479" s="166"/>
      <c r="P479" s="166"/>
      <c r="Q479" s="166"/>
      <c r="R479" s="166"/>
      <c r="S479" s="166"/>
      <c r="T479" s="167"/>
      <c r="AT479" s="163" t="s">
        <v>147</v>
      </c>
      <c r="AU479" s="163" t="s">
        <v>85</v>
      </c>
      <c r="AV479" s="12" t="s">
        <v>83</v>
      </c>
      <c r="AW479" s="12" t="s">
        <v>32</v>
      </c>
      <c r="AX479" s="12" t="s">
        <v>75</v>
      </c>
      <c r="AY479" s="163" t="s">
        <v>134</v>
      </c>
    </row>
    <row r="480" spans="2:51" s="12" customFormat="1" x14ac:dyDescent="0.2">
      <c r="B480" s="162"/>
      <c r="C480" s="241"/>
      <c r="D480" s="238" t="s">
        <v>147</v>
      </c>
      <c r="E480" s="242" t="s">
        <v>1</v>
      </c>
      <c r="F480" s="243" t="s">
        <v>300</v>
      </c>
      <c r="G480" s="241"/>
      <c r="H480" s="242" t="s">
        <v>1</v>
      </c>
      <c r="I480" s="164"/>
      <c r="L480" s="162"/>
      <c r="M480" s="165"/>
      <c r="N480" s="166"/>
      <c r="O480" s="166"/>
      <c r="P480" s="166"/>
      <c r="Q480" s="166"/>
      <c r="R480" s="166"/>
      <c r="S480" s="166"/>
      <c r="T480" s="167"/>
      <c r="AT480" s="163" t="s">
        <v>147</v>
      </c>
      <c r="AU480" s="163" t="s">
        <v>85</v>
      </c>
      <c r="AV480" s="12" t="s">
        <v>83</v>
      </c>
      <c r="AW480" s="12" t="s">
        <v>32</v>
      </c>
      <c r="AX480" s="12" t="s">
        <v>75</v>
      </c>
      <c r="AY480" s="163" t="s">
        <v>134</v>
      </c>
    </row>
    <row r="481" spans="2:65" s="12" customFormat="1" x14ac:dyDescent="0.2">
      <c r="B481" s="162"/>
      <c r="C481" s="241"/>
      <c r="D481" s="238" t="s">
        <v>147</v>
      </c>
      <c r="E481" s="242" t="s">
        <v>1</v>
      </c>
      <c r="F481" s="243" t="s">
        <v>301</v>
      </c>
      <c r="G481" s="241"/>
      <c r="H481" s="242" t="s">
        <v>1</v>
      </c>
      <c r="I481" s="164"/>
      <c r="L481" s="162"/>
      <c r="M481" s="165"/>
      <c r="N481" s="166"/>
      <c r="O481" s="166"/>
      <c r="P481" s="166"/>
      <c r="Q481" s="166"/>
      <c r="R481" s="166"/>
      <c r="S481" s="166"/>
      <c r="T481" s="167"/>
      <c r="AT481" s="163" t="s">
        <v>147</v>
      </c>
      <c r="AU481" s="163" t="s">
        <v>85</v>
      </c>
      <c r="AV481" s="12" t="s">
        <v>83</v>
      </c>
      <c r="AW481" s="12" t="s">
        <v>32</v>
      </c>
      <c r="AX481" s="12" t="s">
        <v>75</v>
      </c>
      <c r="AY481" s="163" t="s">
        <v>134</v>
      </c>
    </row>
    <row r="482" spans="2:65" s="12" customFormat="1" x14ac:dyDescent="0.2">
      <c r="B482" s="162"/>
      <c r="C482" s="241"/>
      <c r="D482" s="238" t="s">
        <v>147</v>
      </c>
      <c r="E482" s="242" t="s">
        <v>1</v>
      </c>
      <c r="F482" s="243" t="s">
        <v>302</v>
      </c>
      <c r="G482" s="241"/>
      <c r="H482" s="242" t="s">
        <v>1</v>
      </c>
      <c r="I482" s="164"/>
      <c r="L482" s="162"/>
      <c r="M482" s="165"/>
      <c r="N482" s="166"/>
      <c r="O482" s="166"/>
      <c r="P482" s="166"/>
      <c r="Q482" s="166"/>
      <c r="R482" s="166"/>
      <c r="S482" s="166"/>
      <c r="T482" s="167"/>
      <c r="AT482" s="163" t="s">
        <v>147</v>
      </c>
      <c r="AU482" s="163" t="s">
        <v>85</v>
      </c>
      <c r="AV482" s="12" t="s">
        <v>83</v>
      </c>
      <c r="AW482" s="12" t="s">
        <v>32</v>
      </c>
      <c r="AX482" s="12" t="s">
        <v>75</v>
      </c>
      <c r="AY482" s="163" t="s">
        <v>134</v>
      </c>
    </row>
    <row r="483" spans="2:65" s="12" customFormat="1" x14ac:dyDescent="0.2">
      <c r="B483" s="162"/>
      <c r="C483" s="241"/>
      <c r="D483" s="238" t="s">
        <v>147</v>
      </c>
      <c r="E483" s="242" t="s">
        <v>1</v>
      </c>
      <c r="F483" s="243" t="s">
        <v>303</v>
      </c>
      <c r="G483" s="241"/>
      <c r="H483" s="242" t="s">
        <v>1</v>
      </c>
      <c r="I483" s="164"/>
      <c r="L483" s="162"/>
      <c r="M483" s="165"/>
      <c r="N483" s="166"/>
      <c r="O483" s="166"/>
      <c r="P483" s="166"/>
      <c r="Q483" s="166"/>
      <c r="R483" s="166"/>
      <c r="S483" s="166"/>
      <c r="T483" s="167"/>
      <c r="AT483" s="163" t="s">
        <v>147</v>
      </c>
      <c r="AU483" s="163" t="s">
        <v>85</v>
      </c>
      <c r="AV483" s="12" t="s">
        <v>83</v>
      </c>
      <c r="AW483" s="12" t="s">
        <v>32</v>
      </c>
      <c r="AX483" s="12" t="s">
        <v>75</v>
      </c>
      <c r="AY483" s="163" t="s">
        <v>134</v>
      </c>
    </row>
    <row r="484" spans="2:65" s="12" customFormat="1" x14ac:dyDescent="0.2">
      <c r="B484" s="162"/>
      <c r="C484" s="241"/>
      <c r="D484" s="238" t="s">
        <v>147</v>
      </c>
      <c r="E484" s="242" t="s">
        <v>1</v>
      </c>
      <c r="F484" s="243" t="s">
        <v>304</v>
      </c>
      <c r="G484" s="241"/>
      <c r="H484" s="242" t="s">
        <v>1</v>
      </c>
      <c r="I484" s="164"/>
      <c r="L484" s="162"/>
      <c r="M484" s="165"/>
      <c r="N484" s="166"/>
      <c r="O484" s="166"/>
      <c r="P484" s="166"/>
      <c r="Q484" s="166"/>
      <c r="R484" s="166"/>
      <c r="S484" s="166"/>
      <c r="T484" s="167"/>
      <c r="AT484" s="163" t="s">
        <v>147</v>
      </c>
      <c r="AU484" s="163" t="s">
        <v>85</v>
      </c>
      <c r="AV484" s="12" t="s">
        <v>83</v>
      </c>
      <c r="AW484" s="12" t="s">
        <v>32</v>
      </c>
      <c r="AX484" s="12" t="s">
        <v>75</v>
      </c>
      <c r="AY484" s="163" t="s">
        <v>134</v>
      </c>
    </row>
    <row r="485" spans="2:65" s="12" customFormat="1" x14ac:dyDescent="0.2">
      <c r="B485" s="162"/>
      <c r="C485" s="241"/>
      <c r="D485" s="238" t="s">
        <v>147</v>
      </c>
      <c r="E485" s="242" t="s">
        <v>1</v>
      </c>
      <c r="F485" s="243" t="s">
        <v>308</v>
      </c>
      <c r="G485" s="241"/>
      <c r="H485" s="242" t="s">
        <v>1</v>
      </c>
      <c r="I485" s="164"/>
      <c r="L485" s="162"/>
      <c r="M485" s="165"/>
      <c r="N485" s="166"/>
      <c r="O485" s="166"/>
      <c r="P485" s="166"/>
      <c r="Q485" s="166"/>
      <c r="R485" s="166"/>
      <c r="S485" s="166"/>
      <c r="T485" s="167"/>
      <c r="AT485" s="163" t="s">
        <v>147</v>
      </c>
      <c r="AU485" s="163" t="s">
        <v>85</v>
      </c>
      <c r="AV485" s="12" t="s">
        <v>83</v>
      </c>
      <c r="AW485" s="12" t="s">
        <v>32</v>
      </c>
      <c r="AX485" s="12" t="s">
        <v>75</v>
      </c>
      <c r="AY485" s="163" t="s">
        <v>134</v>
      </c>
    </row>
    <row r="486" spans="2:65" s="13" customFormat="1" x14ac:dyDescent="0.2">
      <c r="B486" s="168"/>
      <c r="C486" s="244"/>
      <c r="D486" s="238" t="s">
        <v>147</v>
      </c>
      <c r="E486" s="245" t="s">
        <v>1</v>
      </c>
      <c r="F486" s="246" t="s">
        <v>309</v>
      </c>
      <c r="G486" s="244"/>
      <c r="H486" s="247">
        <v>-392.67399999999998</v>
      </c>
      <c r="I486" s="170"/>
      <c r="L486" s="168"/>
      <c r="M486" s="171"/>
      <c r="N486" s="172"/>
      <c r="O486" s="172"/>
      <c r="P486" s="172"/>
      <c r="Q486" s="172"/>
      <c r="R486" s="172"/>
      <c r="S486" s="172"/>
      <c r="T486" s="173"/>
      <c r="AT486" s="169" t="s">
        <v>147</v>
      </c>
      <c r="AU486" s="169" t="s">
        <v>85</v>
      </c>
      <c r="AV486" s="13" t="s">
        <v>85</v>
      </c>
      <c r="AW486" s="13" t="s">
        <v>32</v>
      </c>
      <c r="AX486" s="13" t="s">
        <v>75</v>
      </c>
      <c r="AY486" s="169" t="s">
        <v>134</v>
      </c>
    </row>
    <row r="487" spans="2:65" s="14" customFormat="1" x14ac:dyDescent="0.2">
      <c r="B487" s="174"/>
      <c r="C487" s="248"/>
      <c r="D487" s="238" t="s">
        <v>147</v>
      </c>
      <c r="E487" s="249" t="s">
        <v>1</v>
      </c>
      <c r="F487" s="250" t="s">
        <v>152</v>
      </c>
      <c r="G487" s="248"/>
      <c r="H487" s="251">
        <v>70.360000000000014</v>
      </c>
      <c r="I487" s="176"/>
      <c r="L487" s="174"/>
      <c r="M487" s="177"/>
      <c r="N487" s="178"/>
      <c r="O487" s="178"/>
      <c r="P487" s="178"/>
      <c r="Q487" s="178"/>
      <c r="R487" s="178"/>
      <c r="S487" s="178"/>
      <c r="T487" s="179"/>
      <c r="AT487" s="175" t="s">
        <v>147</v>
      </c>
      <c r="AU487" s="175" t="s">
        <v>85</v>
      </c>
      <c r="AV487" s="14" t="s">
        <v>141</v>
      </c>
      <c r="AW487" s="14" t="s">
        <v>32</v>
      </c>
      <c r="AX487" s="14" t="s">
        <v>83</v>
      </c>
      <c r="AY487" s="175" t="s">
        <v>134</v>
      </c>
    </row>
    <row r="488" spans="2:65" s="1" customFormat="1" ht="16.5" customHeight="1" x14ac:dyDescent="0.2">
      <c r="B488" s="151"/>
      <c r="C488" s="232" t="s">
        <v>7</v>
      </c>
      <c r="D488" s="232" t="s">
        <v>136</v>
      </c>
      <c r="E488" s="233" t="s">
        <v>319</v>
      </c>
      <c r="F488" s="234" t="s">
        <v>320</v>
      </c>
      <c r="G488" s="235" t="s">
        <v>172</v>
      </c>
      <c r="H488" s="236">
        <v>463.03399999999999</v>
      </c>
      <c r="I488" s="153"/>
      <c r="J488" s="154">
        <f>ROUND(I488*H488,2)</f>
        <v>0</v>
      </c>
      <c r="K488" s="152" t="s">
        <v>140</v>
      </c>
      <c r="L488" s="31"/>
      <c r="M488" s="155" t="s">
        <v>1</v>
      </c>
      <c r="N488" s="156" t="s">
        <v>40</v>
      </c>
      <c r="O488" s="54"/>
      <c r="P488" s="157">
        <f>O488*H488</f>
        <v>0</v>
      </c>
      <c r="Q488" s="157">
        <v>0</v>
      </c>
      <c r="R488" s="157">
        <f>Q488*H488</f>
        <v>0</v>
      </c>
      <c r="S488" s="157">
        <v>0</v>
      </c>
      <c r="T488" s="158">
        <f>S488*H488</f>
        <v>0</v>
      </c>
      <c r="AR488" s="159" t="s">
        <v>141</v>
      </c>
      <c r="AT488" s="159" t="s">
        <v>136</v>
      </c>
      <c r="AU488" s="159" t="s">
        <v>85</v>
      </c>
      <c r="AY488" s="16" t="s">
        <v>134</v>
      </c>
      <c r="BE488" s="160">
        <f>IF(N488="základní",J488,0)</f>
        <v>0</v>
      </c>
      <c r="BF488" s="160">
        <f>IF(N488="snížená",J488,0)</f>
        <v>0</v>
      </c>
      <c r="BG488" s="160">
        <f>IF(N488="zákl. přenesená",J488,0)</f>
        <v>0</v>
      </c>
      <c r="BH488" s="160">
        <f>IF(N488="sníž. přenesená",J488,0)</f>
        <v>0</v>
      </c>
      <c r="BI488" s="160">
        <f>IF(N488="nulová",J488,0)</f>
        <v>0</v>
      </c>
      <c r="BJ488" s="16" t="s">
        <v>83</v>
      </c>
      <c r="BK488" s="160">
        <f>ROUND(I488*H488,2)</f>
        <v>0</v>
      </c>
      <c r="BL488" s="16" t="s">
        <v>141</v>
      </c>
      <c r="BM488" s="159" t="s">
        <v>321</v>
      </c>
    </row>
    <row r="489" spans="2:65" s="1" customFormat="1" x14ac:dyDescent="0.2">
      <c r="B489" s="31"/>
      <c r="C489" s="237"/>
      <c r="D489" s="238" t="s">
        <v>143</v>
      </c>
      <c r="E489" s="237"/>
      <c r="F489" s="239" t="s">
        <v>322</v>
      </c>
      <c r="G489" s="237"/>
      <c r="H489" s="237"/>
      <c r="I489" s="90"/>
      <c r="L489" s="31"/>
      <c r="M489" s="161"/>
      <c r="N489" s="54"/>
      <c r="O489" s="54"/>
      <c r="P489" s="54"/>
      <c r="Q489" s="54"/>
      <c r="R489" s="54"/>
      <c r="S489" s="54"/>
      <c r="T489" s="55"/>
      <c r="AT489" s="16" t="s">
        <v>143</v>
      </c>
      <c r="AU489" s="16" t="s">
        <v>85</v>
      </c>
    </row>
    <row r="490" spans="2:65" s="1" customFormat="1" ht="282.75" x14ac:dyDescent="0.2">
      <c r="B490" s="31"/>
      <c r="C490" s="237"/>
      <c r="D490" s="238" t="s">
        <v>145</v>
      </c>
      <c r="E490" s="237"/>
      <c r="F490" s="240" t="s">
        <v>323</v>
      </c>
      <c r="G490" s="237"/>
      <c r="H490" s="237"/>
      <c r="I490" s="90"/>
      <c r="L490" s="31"/>
      <c r="M490" s="161"/>
      <c r="N490" s="54"/>
      <c r="O490" s="54"/>
      <c r="P490" s="54"/>
      <c r="Q490" s="54"/>
      <c r="R490" s="54"/>
      <c r="S490" s="54"/>
      <c r="T490" s="55"/>
      <c r="AT490" s="16" t="s">
        <v>145</v>
      </c>
      <c r="AU490" s="16" t="s">
        <v>85</v>
      </c>
    </row>
    <row r="491" spans="2:65" s="12" customFormat="1" x14ac:dyDescent="0.2">
      <c r="B491" s="162"/>
      <c r="C491" s="241"/>
      <c r="D491" s="238" t="s">
        <v>147</v>
      </c>
      <c r="E491" s="242" t="s">
        <v>1</v>
      </c>
      <c r="F491" s="243" t="s">
        <v>148</v>
      </c>
      <c r="G491" s="241"/>
      <c r="H491" s="242" t="s">
        <v>1</v>
      </c>
      <c r="I491" s="164"/>
      <c r="L491" s="162"/>
      <c r="M491" s="165"/>
      <c r="N491" s="166"/>
      <c r="O491" s="166"/>
      <c r="P491" s="166"/>
      <c r="Q491" s="166"/>
      <c r="R491" s="166"/>
      <c r="S491" s="166"/>
      <c r="T491" s="167"/>
      <c r="AT491" s="163" t="s">
        <v>147</v>
      </c>
      <c r="AU491" s="163" t="s">
        <v>85</v>
      </c>
      <c r="AV491" s="12" t="s">
        <v>83</v>
      </c>
      <c r="AW491" s="12" t="s">
        <v>32</v>
      </c>
      <c r="AX491" s="12" t="s">
        <v>75</v>
      </c>
      <c r="AY491" s="163" t="s">
        <v>134</v>
      </c>
    </row>
    <row r="492" spans="2:65" s="12" customFormat="1" x14ac:dyDescent="0.2">
      <c r="B492" s="162"/>
      <c r="C492" s="241"/>
      <c r="D492" s="238" t="s">
        <v>147</v>
      </c>
      <c r="E492" s="242" t="s">
        <v>1</v>
      </c>
      <c r="F492" s="243" t="s">
        <v>280</v>
      </c>
      <c r="G492" s="241"/>
      <c r="H492" s="242" t="s">
        <v>1</v>
      </c>
      <c r="I492" s="164"/>
      <c r="L492" s="162"/>
      <c r="M492" s="165"/>
      <c r="N492" s="166"/>
      <c r="O492" s="166"/>
      <c r="P492" s="166"/>
      <c r="Q492" s="166"/>
      <c r="R492" s="166"/>
      <c r="S492" s="166"/>
      <c r="T492" s="167"/>
      <c r="AT492" s="163" t="s">
        <v>147</v>
      </c>
      <c r="AU492" s="163" t="s">
        <v>85</v>
      </c>
      <c r="AV492" s="12" t="s">
        <v>83</v>
      </c>
      <c r="AW492" s="12" t="s">
        <v>32</v>
      </c>
      <c r="AX492" s="12" t="s">
        <v>75</v>
      </c>
      <c r="AY492" s="163" t="s">
        <v>134</v>
      </c>
    </row>
    <row r="493" spans="2:65" s="12" customFormat="1" ht="22.5" x14ac:dyDescent="0.2">
      <c r="B493" s="162"/>
      <c r="C493" s="241"/>
      <c r="D493" s="238" t="s">
        <v>147</v>
      </c>
      <c r="E493" s="242" t="s">
        <v>1</v>
      </c>
      <c r="F493" s="243" t="s">
        <v>281</v>
      </c>
      <c r="G493" s="241"/>
      <c r="H493" s="242" t="s">
        <v>1</v>
      </c>
      <c r="I493" s="164"/>
      <c r="L493" s="162"/>
      <c r="M493" s="165"/>
      <c r="N493" s="166"/>
      <c r="O493" s="166"/>
      <c r="P493" s="166"/>
      <c r="Q493" s="166"/>
      <c r="R493" s="166"/>
      <c r="S493" s="166"/>
      <c r="T493" s="167"/>
      <c r="AT493" s="163" t="s">
        <v>147</v>
      </c>
      <c r="AU493" s="163" t="s">
        <v>85</v>
      </c>
      <c r="AV493" s="12" t="s">
        <v>83</v>
      </c>
      <c r="AW493" s="12" t="s">
        <v>32</v>
      </c>
      <c r="AX493" s="12" t="s">
        <v>75</v>
      </c>
      <c r="AY493" s="163" t="s">
        <v>134</v>
      </c>
    </row>
    <row r="494" spans="2:65" s="12" customFormat="1" x14ac:dyDescent="0.2">
      <c r="B494" s="162"/>
      <c r="C494" s="241"/>
      <c r="D494" s="238" t="s">
        <v>147</v>
      </c>
      <c r="E494" s="242" t="s">
        <v>1</v>
      </c>
      <c r="F494" s="243" t="s">
        <v>199</v>
      </c>
      <c r="G494" s="241"/>
      <c r="H494" s="242" t="s">
        <v>1</v>
      </c>
      <c r="I494" s="164"/>
      <c r="L494" s="162"/>
      <c r="M494" s="165"/>
      <c r="N494" s="166"/>
      <c r="O494" s="166"/>
      <c r="P494" s="166"/>
      <c r="Q494" s="166"/>
      <c r="R494" s="166"/>
      <c r="S494" s="166"/>
      <c r="T494" s="167"/>
      <c r="AT494" s="163" t="s">
        <v>147</v>
      </c>
      <c r="AU494" s="163" t="s">
        <v>85</v>
      </c>
      <c r="AV494" s="12" t="s">
        <v>83</v>
      </c>
      <c r="AW494" s="12" t="s">
        <v>32</v>
      </c>
      <c r="AX494" s="12" t="s">
        <v>75</v>
      </c>
      <c r="AY494" s="163" t="s">
        <v>134</v>
      </c>
    </row>
    <row r="495" spans="2:65" s="12" customFormat="1" x14ac:dyDescent="0.2">
      <c r="B495" s="162"/>
      <c r="C495" s="241"/>
      <c r="D495" s="238" t="s">
        <v>147</v>
      </c>
      <c r="E495" s="242" t="s">
        <v>1</v>
      </c>
      <c r="F495" s="243" t="s">
        <v>200</v>
      </c>
      <c r="G495" s="241"/>
      <c r="H495" s="242" t="s">
        <v>1</v>
      </c>
      <c r="I495" s="164"/>
      <c r="L495" s="162"/>
      <c r="M495" s="165"/>
      <c r="N495" s="166"/>
      <c r="O495" s="166"/>
      <c r="P495" s="166"/>
      <c r="Q495" s="166"/>
      <c r="R495" s="166"/>
      <c r="S495" s="166"/>
      <c r="T495" s="167"/>
      <c r="AT495" s="163" t="s">
        <v>147</v>
      </c>
      <c r="AU495" s="163" t="s">
        <v>85</v>
      </c>
      <c r="AV495" s="12" t="s">
        <v>83</v>
      </c>
      <c r="AW495" s="12" t="s">
        <v>32</v>
      </c>
      <c r="AX495" s="12" t="s">
        <v>75</v>
      </c>
      <c r="AY495" s="163" t="s">
        <v>134</v>
      </c>
    </row>
    <row r="496" spans="2:65" s="13" customFormat="1" x14ac:dyDescent="0.2">
      <c r="B496" s="168"/>
      <c r="C496" s="244"/>
      <c r="D496" s="238" t="s">
        <v>147</v>
      </c>
      <c r="E496" s="245" t="s">
        <v>1</v>
      </c>
      <c r="F496" s="246" t="s">
        <v>201</v>
      </c>
      <c r="G496" s="244"/>
      <c r="H496" s="247">
        <v>4.1740000000000004</v>
      </c>
      <c r="I496" s="170"/>
      <c r="L496" s="168"/>
      <c r="M496" s="171"/>
      <c r="N496" s="172"/>
      <c r="O496" s="172"/>
      <c r="P496" s="172"/>
      <c r="Q496" s="172"/>
      <c r="R496" s="172"/>
      <c r="S496" s="172"/>
      <c r="T496" s="173"/>
      <c r="AT496" s="169" t="s">
        <v>147</v>
      </c>
      <c r="AU496" s="169" t="s">
        <v>85</v>
      </c>
      <c r="AV496" s="13" t="s">
        <v>85</v>
      </c>
      <c r="AW496" s="13" t="s">
        <v>32</v>
      </c>
      <c r="AX496" s="13" t="s">
        <v>75</v>
      </c>
      <c r="AY496" s="169" t="s">
        <v>134</v>
      </c>
    </row>
    <row r="497" spans="2:51" s="12" customFormat="1" x14ac:dyDescent="0.2">
      <c r="B497" s="162"/>
      <c r="C497" s="241"/>
      <c r="D497" s="238" t="s">
        <v>147</v>
      </c>
      <c r="E497" s="242" t="s">
        <v>1</v>
      </c>
      <c r="F497" s="243" t="s">
        <v>202</v>
      </c>
      <c r="G497" s="241"/>
      <c r="H497" s="242" t="s">
        <v>1</v>
      </c>
      <c r="I497" s="164"/>
      <c r="L497" s="162"/>
      <c r="M497" s="165"/>
      <c r="N497" s="166"/>
      <c r="O497" s="166"/>
      <c r="P497" s="166"/>
      <c r="Q497" s="166"/>
      <c r="R497" s="166"/>
      <c r="S497" s="166"/>
      <c r="T497" s="167"/>
      <c r="AT497" s="163" t="s">
        <v>147</v>
      </c>
      <c r="AU497" s="163" t="s">
        <v>85</v>
      </c>
      <c r="AV497" s="12" t="s">
        <v>83</v>
      </c>
      <c r="AW497" s="12" t="s">
        <v>32</v>
      </c>
      <c r="AX497" s="12" t="s">
        <v>75</v>
      </c>
      <c r="AY497" s="163" t="s">
        <v>134</v>
      </c>
    </row>
    <row r="498" spans="2:51" s="12" customFormat="1" x14ac:dyDescent="0.2">
      <c r="B498" s="162"/>
      <c r="C498" s="241"/>
      <c r="D498" s="238" t="s">
        <v>147</v>
      </c>
      <c r="E498" s="242" t="s">
        <v>1</v>
      </c>
      <c r="F498" s="243" t="s">
        <v>203</v>
      </c>
      <c r="G498" s="241"/>
      <c r="H498" s="242" t="s">
        <v>1</v>
      </c>
      <c r="I498" s="164"/>
      <c r="L498" s="162"/>
      <c r="M498" s="165"/>
      <c r="N498" s="166"/>
      <c r="O498" s="166"/>
      <c r="P498" s="166"/>
      <c r="Q498" s="166"/>
      <c r="R498" s="166"/>
      <c r="S498" s="166"/>
      <c r="T498" s="167"/>
      <c r="AT498" s="163" t="s">
        <v>147</v>
      </c>
      <c r="AU498" s="163" t="s">
        <v>85</v>
      </c>
      <c r="AV498" s="12" t="s">
        <v>83</v>
      </c>
      <c r="AW498" s="12" t="s">
        <v>32</v>
      </c>
      <c r="AX498" s="12" t="s">
        <v>75</v>
      </c>
      <c r="AY498" s="163" t="s">
        <v>134</v>
      </c>
    </row>
    <row r="499" spans="2:51" s="12" customFormat="1" x14ac:dyDescent="0.2">
      <c r="B499" s="162"/>
      <c r="C499" s="241"/>
      <c r="D499" s="238" t="s">
        <v>147</v>
      </c>
      <c r="E499" s="242" t="s">
        <v>1</v>
      </c>
      <c r="F499" s="243" t="s">
        <v>204</v>
      </c>
      <c r="G499" s="241"/>
      <c r="H499" s="242" t="s">
        <v>1</v>
      </c>
      <c r="I499" s="164"/>
      <c r="L499" s="162"/>
      <c r="M499" s="165"/>
      <c r="N499" s="166"/>
      <c r="O499" s="166"/>
      <c r="P499" s="166"/>
      <c r="Q499" s="166"/>
      <c r="R499" s="166"/>
      <c r="S499" s="166"/>
      <c r="T499" s="167"/>
      <c r="AT499" s="163" t="s">
        <v>147</v>
      </c>
      <c r="AU499" s="163" t="s">
        <v>85</v>
      </c>
      <c r="AV499" s="12" t="s">
        <v>83</v>
      </c>
      <c r="AW499" s="12" t="s">
        <v>32</v>
      </c>
      <c r="AX499" s="12" t="s">
        <v>75</v>
      </c>
      <c r="AY499" s="163" t="s">
        <v>134</v>
      </c>
    </row>
    <row r="500" spans="2:51" s="12" customFormat="1" x14ac:dyDescent="0.2">
      <c r="B500" s="162"/>
      <c r="C500" s="241"/>
      <c r="D500" s="238" t="s">
        <v>147</v>
      </c>
      <c r="E500" s="242" t="s">
        <v>1</v>
      </c>
      <c r="F500" s="243" t="s">
        <v>205</v>
      </c>
      <c r="G500" s="241"/>
      <c r="H500" s="242" t="s">
        <v>1</v>
      </c>
      <c r="I500" s="164"/>
      <c r="L500" s="162"/>
      <c r="M500" s="165"/>
      <c r="N500" s="166"/>
      <c r="O500" s="166"/>
      <c r="P500" s="166"/>
      <c r="Q500" s="166"/>
      <c r="R500" s="166"/>
      <c r="S500" s="166"/>
      <c r="T500" s="167"/>
      <c r="AT500" s="163" t="s">
        <v>147</v>
      </c>
      <c r="AU500" s="163" t="s">
        <v>85</v>
      </c>
      <c r="AV500" s="12" t="s">
        <v>83</v>
      </c>
      <c r="AW500" s="12" t="s">
        <v>32</v>
      </c>
      <c r="AX500" s="12" t="s">
        <v>75</v>
      </c>
      <c r="AY500" s="163" t="s">
        <v>134</v>
      </c>
    </row>
    <row r="501" spans="2:51" s="13" customFormat="1" x14ac:dyDescent="0.2">
      <c r="B501" s="168"/>
      <c r="C501" s="244"/>
      <c r="D501" s="238" t="s">
        <v>147</v>
      </c>
      <c r="E501" s="245" t="s">
        <v>1</v>
      </c>
      <c r="F501" s="246" t="s">
        <v>206</v>
      </c>
      <c r="G501" s="244"/>
      <c r="H501" s="247">
        <v>2.8130000000000002</v>
      </c>
      <c r="I501" s="170"/>
      <c r="L501" s="168"/>
      <c r="M501" s="171"/>
      <c r="N501" s="172"/>
      <c r="O501" s="172"/>
      <c r="P501" s="172"/>
      <c r="Q501" s="172"/>
      <c r="R501" s="172"/>
      <c r="S501" s="172"/>
      <c r="T501" s="173"/>
      <c r="AT501" s="169" t="s">
        <v>147</v>
      </c>
      <c r="AU501" s="169" t="s">
        <v>85</v>
      </c>
      <c r="AV501" s="13" t="s">
        <v>85</v>
      </c>
      <c r="AW501" s="13" t="s">
        <v>32</v>
      </c>
      <c r="AX501" s="13" t="s">
        <v>75</v>
      </c>
      <c r="AY501" s="169" t="s">
        <v>134</v>
      </c>
    </row>
    <row r="502" spans="2:51" s="12" customFormat="1" x14ac:dyDescent="0.2">
      <c r="B502" s="162"/>
      <c r="C502" s="241"/>
      <c r="D502" s="238" t="s">
        <v>147</v>
      </c>
      <c r="E502" s="242" t="s">
        <v>1</v>
      </c>
      <c r="F502" s="243" t="s">
        <v>220</v>
      </c>
      <c r="G502" s="241"/>
      <c r="H502" s="242" t="s">
        <v>1</v>
      </c>
      <c r="I502" s="164"/>
      <c r="L502" s="162"/>
      <c r="M502" s="165"/>
      <c r="N502" s="166"/>
      <c r="O502" s="166"/>
      <c r="P502" s="166"/>
      <c r="Q502" s="166"/>
      <c r="R502" s="166"/>
      <c r="S502" s="166"/>
      <c r="T502" s="167"/>
      <c r="AT502" s="163" t="s">
        <v>147</v>
      </c>
      <c r="AU502" s="163" t="s">
        <v>85</v>
      </c>
      <c r="AV502" s="12" t="s">
        <v>83</v>
      </c>
      <c r="AW502" s="12" t="s">
        <v>32</v>
      </c>
      <c r="AX502" s="12" t="s">
        <v>75</v>
      </c>
      <c r="AY502" s="163" t="s">
        <v>134</v>
      </c>
    </row>
    <row r="503" spans="2:51" s="12" customFormat="1" x14ac:dyDescent="0.2">
      <c r="B503" s="162"/>
      <c r="C503" s="241"/>
      <c r="D503" s="238" t="s">
        <v>147</v>
      </c>
      <c r="E503" s="242" t="s">
        <v>1</v>
      </c>
      <c r="F503" s="243" t="s">
        <v>191</v>
      </c>
      <c r="G503" s="241"/>
      <c r="H503" s="242" t="s">
        <v>1</v>
      </c>
      <c r="I503" s="164"/>
      <c r="L503" s="162"/>
      <c r="M503" s="165"/>
      <c r="N503" s="166"/>
      <c r="O503" s="166"/>
      <c r="P503" s="166"/>
      <c r="Q503" s="166"/>
      <c r="R503" s="166"/>
      <c r="S503" s="166"/>
      <c r="T503" s="167"/>
      <c r="AT503" s="163" t="s">
        <v>147</v>
      </c>
      <c r="AU503" s="163" t="s">
        <v>85</v>
      </c>
      <c r="AV503" s="12" t="s">
        <v>83</v>
      </c>
      <c r="AW503" s="12" t="s">
        <v>32</v>
      </c>
      <c r="AX503" s="12" t="s">
        <v>75</v>
      </c>
      <c r="AY503" s="163" t="s">
        <v>134</v>
      </c>
    </row>
    <row r="504" spans="2:51" s="13" customFormat="1" x14ac:dyDescent="0.2">
      <c r="B504" s="168"/>
      <c r="C504" s="244"/>
      <c r="D504" s="238" t="s">
        <v>147</v>
      </c>
      <c r="E504" s="245" t="s">
        <v>1</v>
      </c>
      <c r="F504" s="246" t="s">
        <v>221</v>
      </c>
      <c r="G504" s="244"/>
      <c r="H504" s="247">
        <v>10.457000000000001</v>
      </c>
      <c r="I504" s="170"/>
      <c r="L504" s="168"/>
      <c r="M504" s="171"/>
      <c r="N504" s="172"/>
      <c r="O504" s="172"/>
      <c r="P504" s="172"/>
      <c r="Q504" s="172"/>
      <c r="R504" s="172"/>
      <c r="S504" s="172"/>
      <c r="T504" s="173"/>
      <c r="AT504" s="169" t="s">
        <v>147</v>
      </c>
      <c r="AU504" s="169" t="s">
        <v>85</v>
      </c>
      <c r="AV504" s="13" t="s">
        <v>85</v>
      </c>
      <c r="AW504" s="13" t="s">
        <v>32</v>
      </c>
      <c r="AX504" s="13" t="s">
        <v>75</v>
      </c>
      <c r="AY504" s="169" t="s">
        <v>134</v>
      </c>
    </row>
    <row r="505" spans="2:51" s="12" customFormat="1" ht="22.5" x14ac:dyDescent="0.2">
      <c r="B505" s="162"/>
      <c r="C505" s="241"/>
      <c r="D505" s="238" t="s">
        <v>147</v>
      </c>
      <c r="E505" s="242" t="s">
        <v>1</v>
      </c>
      <c r="F505" s="243" t="s">
        <v>222</v>
      </c>
      <c r="G505" s="241"/>
      <c r="H505" s="242" t="s">
        <v>1</v>
      </c>
      <c r="I505" s="164"/>
      <c r="L505" s="162"/>
      <c r="M505" s="165"/>
      <c r="N505" s="166"/>
      <c r="O505" s="166"/>
      <c r="P505" s="166"/>
      <c r="Q505" s="166"/>
      <c r="R505" s="166"/>
      <c r="S505" s="166"/>
      <c r="T505" s="167"/>
      <c r="AT505" s="163" t="s">
        <v>147</v>
      </c>
      <c r="AU505" s="163" t="s">
        <v>85</v>
      </c>
      <c r="AV505" s="12" t="s">
        <v>83</v>
      </c>
      <c r="AW505" s="12" t="s">
        <v>32</v>
      </c>
      <c r="AX505" s="12" t="s">
        <v>75</v>
      </c>
      <c r="AY505" s="163" t="s">
        <v>134</v>
      </c>
    </row>
    <row r="506" spans="2:51" s="13" customFormat="1" x14ac:dyDescent="0.2">
      <c r="B506" s="168"/>
      <c r="C506" s="244"/>
      <c r="D506" s="238" t="s">
        <v>147</v>
      </c>
      <c r="E506" s="245" t="s">
        <v>1</v>
      </c>
      <c r="F506" s="246" t="s">
        <v>223</v>
      </c>
      <c r="G506" s="244"/>
      <c r="H506" s="247">
        <v>15.006</v>
      </c>
      <c r="I506" s="170"/>
      <c r="L506" s="168"/>
      <c r="M506" s="171"/>
      <c r="N506" s="172"/>
      <c r="O506" s="172"/>
      <c r="P506" s="172"/>
      <c r="Q506" s="172"/>
      <c r="R506" s="172"/>
      <c r="S506" s="172"/>
      <c r="T506" s="173"/>
      <c r="AT506" s="169" t="s">
        <v>147</v>
      </c>
      <c r="AU506" s="169" t="s">
        <v>85</v>
      </c>
      <c r="AV506" s="13" t="s">
        <v>85</v>
      </c>
      <c r="AW506" s="13" t="s">
        <v>32</v>
      </c>
      <c r="AX506" s="13" t="s">
        <v>75</v>
      </c>
      <c r="AY506" s="169" t="s">
        <v>134</v>
      </c>
    </row>
    <row r="507" spans="2:51" s="13" customFormat="1" x14ac:dyDescent="0.2">
      <c r="B507" s="168"/>
      <c r="C507" s="244"/>
      <c r="D507" s="238" t="s">
        <v>147</v>
      </c>
      <c r="E507" s="245" t="s">
        <v>1</v>
      </c>
      <c r="F507" s="246" t="s">
        <v>224</v>
      </c>
      <c r="G507" s="244"/>
      <c r="H507" s="247">
        <v>22.033999999999999</v>
      </c>
      <c r="I507" s="170"/>
      <c r="L507" s="168"/>
      <c r="M507" s="171"/>
      <c r="N507" s="172"/>
      <c r="O507" s="172"/>
      <c r="P507" s="172"/>
      <c r="Q507" s="172"/>
      <c r="R507" s="172"/>
      <c r="S507" s="172"/>
      <c r="T507" s="173"/>
      <c r="AT507" s="169" t="s">
        <v>147</v>
      </c>
      <c r="AU507" s="169" t="s">
        <v>85</v>
      </c>
      <c r="AV507" s="13" t="s">
        <v>85</v>
      </c>
      <c r="AW507" s="13" t="s">
        <v>32</v>
      </c>
      <c r="AX507" s="13" t="s">
        <v>75</v>
      </c>
      <c r="AY507" s="169" t="s">
        <v>134</v>
      </c>
    </row>
    <row r="508" spans="2:51" s="13" customFormat="1" x14ac:dyDescent="0.2">
      <c r="B508" s="168"/>
      <c r="C508" s="244"/>
      <c r="D508" s="238" t="s">
        <v>147</v>
      </c>
      <c r="E508" s="245" t="s">
        <v>1</v>
      </c>
      <c r="F508" s="246" t="s">
        <v>225</v>
      </c>
      <c r="G508" s="244"/>
      <c r="H508" s="247">
        <v>21.882999999999999</v>
      </c>
      <c r="I508" s="170"/>
      <c r="L508" s="168"/>
      <c r="M508" s="171"/>
      <c r="N508" s="172"/>
      <c r="O508" s="172"/>
      <c r="P508" s="172"/>
      <c r="Q508" s="172"/>
      <c r="R508" s="172"/>
      <c r="S508" s="172"/>
      <c r="T508" s="173"/>
      <c r="AT508" s="169" t="s">
        <v>147</v>
      </c>
      <c r="AU508" s="169" t="s">
        <v>85</v>
      </c>
      <c r="AV508" s="13" t="s">
        <v>85</v>
      </c>
      <c r="AW508" s="13" t="s">
        <v>32</v>
      </c>
      <c r="AX508" s="13" t="s">
        <v>75</v>
      </c>
      <c r="AY508" s="169" t="s">
        <v>134</v>
      </c>
    </row>
    <row r="509" spans="2:51" s="12" customFormat="1" x14ac:dyDescent="0.2">
      <c r="B509" s="162"/>
      <c r="C509" s="241"/>
      <c r="D509" s="238" t="s">
        <v>147</v>
      </c>
      <c r="E509" s="242" t="s">
        <v>1</v>
      </c>
      <c r="F509" s="243" t="s">
        <v>226</v>
      </c>
      <c r="G509" s="241"/>
      <c r="H509" s="242" t="s">
        <v>1</v>
      </c>
      <c r="I509" s="164"/>
      <c r="L509" s="162"/>
      <c r="M509" s="165"/>
      <c r="N509" s="166"/>
      <c r="O509" s="166"/>
      <c r="P509" s="166"/>
      <c r="Q509" s="166"/>
      <c r="R509" s="166"/>
      <c r="S509" s="166"/>
      <c r="T509" s="167"/>
      <c r="AT509" s="163" t="s">
        <v>147</v>
      </c>
      <c r="AU509" s="163" t="s">
        <v>85</v>
      </c>
      <c r="AV509" s="12" t="s">
        <v>83</v>
      </c>
      <c r="AW509" s="12" t="s">
        <v>32</v>
      </c>
      <c r="AX509" s="12" t="s">
        <v>75</v>
      </c>
      <c r="AY509" s="163" t="s">
        <v>134</v>
      </c>
    </row>
    <row r="510" spans="2:51" s="13" customFormat="1" ht="22.5" x14ac:dyDescent="0.2">
      <c r="B510" s="168"/>
      <c r="C510" s="244"/>
      <c r="D510" s="238" t="s">
        <v>147</v>
      </c>
      <c r="E510" s="245" t="s">
        <v>1</v>
      </c>
      <c r="F510" s="246" t="s">
        <v>227</v>
      </c>
      <c r="G510" s="244"/>
      <c r="H510" s="247">
        <v>83.338999999999999</v>
      </c>
      <c r="I510" s="170"/>
      <c r="L510" s="168"/>
      <c r="M510" s="171"/>
      <c r="N510" s="172"/>
      <c r="O510" s="172"/>
      <c r="P510" s="172"/>
      <c r="Q510" s="172"/>
      <c r="R510" s="172"/>
      <c r="S510" s="172"/>
      <c r="T510" s="173"/>
      <c r="AT510" s="169" t="s">
        <v>147</v>
      </c>
      <c r="AU510" s="169" t="s">
        <v>85</v>
      </c>
      <c r="AV510" s="13" t="s">
        <v>85</v>
      </c>
      <c r="AW510" s="13" t="s">
        <v>32</v>
      </c>
      <c r="AX510" s="13" t="s">
        <v>75</v>
      </c>
      <c r="AY510" s="169" t="s">
        <v>134</v>
      </c>
    </row>
    <row r="511" spans="2:51" s="13" customFormat="1" x14ac:dyDescent="0.2">
      <c r="B511" s="168"/>
      <c r="C511" s="244"/>
      <c r="D511" s="238" t="s">
        <v>147</v>
      </c>
      <c r="E511" s="245" t="s">
        <v>1</v>
      </c>
      <c r="F511" s="246" t="s">
        <v>228</v>
      </c>
      <c r="G511" s="244"/>
      <c r="H511" s="247">
        <v>95.403000000000006</v>
      </c>
      <c r="I511" s="170"/>
      <c r="L511" s="168"/>
      <c r="M511" s="171"/>
      <c r="N511" s="172"/>
      <c r="O511" s="172"/>
      <c r="P511" s="172"/>
      <c r="Q511" s="172"/>
      <c r="R511" s="172"/>
      <c r="S511" s="172"/>
      <c r="T511" s="173"/>
      <c r="AT511" s="169" t="s">
        <v>147</v>
      </c>
      <c r="AU511" s="169" t="s">
        <v>85</v>
      </c>
      <c r="AV511" s="13" t="s">
        <v>85</v>
      </c>
      <c r="AW511" s="13" t="s">
        <v>32</v>
      </c>
      <c r="AX511" s="13" t="s">
        <v>75</v>
      </c>
      <c r="AY511" s="169" t="s">
        <v>134</v>
      </c>
    </row>
    <row r="512" spans="2:51" s="13" customFormat="1" x14ac:dyDescent="0.2">
      <c r="B512" s="168"/>
      <c r="C512" s="244"/>
      <c r="D512" s="238" t="s">
        <v>147</v>
      </c>
      <c r="E512" s="245" t="s">
        <v>1</v>
      </c>
      <c r="F512" s="246" t="s">
        <v>229</v>
      </c>
      <c r="G512" s="244"/>
      <c r="H512" s="247">
        <v>143.245</v>
      </c>
      <c r="I512" s="170"/>
      <c r="L512" s="168"/>
      <c r="M512" s="171"/>
      <c r="N512" s="172"/>
      <c r="O512" s="172"/>
      <c r="P512" s="172"/>
      <c r="Q512" s="172"/>
      <c r="R512" s="172"/>
      <c r="S512" s="172"/>
      <c r="T512" s="173"/>
      <c r="AT512" s="169" t="s">
        <v>147</v>
      </c>
      <c r="AU512" s="169" t="s">
        <v>85</v>
      </c>
      <c r="AV512" s="13" t="s">
        <v>85</v>
      </c>
      <c r="AW512" s="13" t="s">
        <v>32</v>
      </c>
      <c r="AX512" s="13" t="s">
        <v>75</v>
      </c>
      <c r="AY512" s="169" t="s">
        <v>134</v>
      </c>
    </row>
    <row r="513" spans="2:65" s="12" customFormat="1" x14ac:dyDescent="0.2">
      <c r="B513" s="162"/>
      <c r="C513" s="241"/>
      <c r="D513" s="238" t="s">
        <v>147</v>
      </c>
      <c r="E513" s="242" t="s">
        <v>1</v>
      </c>
      <c r="F513" s="243" t="s">
        <v>242</v>
      </c>
      <c r="G513" s="241"/>
      <c r="H513" s="242" t="s">
        <v>1</v>
      </c>
      <c r="I513" s="164"/>
      <c r="L513" s="162"/>
      <c r="M513" s="165"/>
      <c r="N513" s="166"/>
      <c r="O513" s="166"/>
      <c r="P513" s="166"/>
      <c r="Q513" s="166"/>
      <c r="R513" s="166"/>
      <c r="S513" s="166"/>
      <c r="T513" s="167"/>
      <c r="AT513" s="163" t="s">
        <v>147</v>
      </c>
      <c r="AU513" s="163" t="s">
        <v>85</v>
      </c>
      <c r="AV513" s="12" t="s">
        <v>83</v>
      </c>
      <c r="AW513" s="12" t="s">
        <v>32</v>
      </c>
      <c r="AX513" s="12" t="s">
        <v>75</v>
      </c>
      <c r="AY513" s="163" t="s">
        <v>134</v>
      </c>
    </row>
    <row r="514" spans="2:65" s="12" customFormat="1" x14ac:dyDescent="0.2">
      <c r="B514" s="162"/>
      <c r="C514" s="241"/>
      <c r="D514" s="238" t="s">
        <v>147</v>
      </c>
      <c r="E514" s="242" t="s">
        <v>1</v>
      </c>
      <c r="F514" s="243" t="s">
        <v>191</v>
      </c>
      <c r="G514" s="241"/>
      <c r="H514" s="242" t="s">
        <v>1</v>
      </c>
      <c r="I514" s="164"/>
      <c r="L514" s="162"/>
      <c r="M514" s="165"/>
      <c r="N514" s="166"/>
      <c r="O514" s="166"/>
      <c r="P514" s="166"/>
      <c r="Q514" s="166"/>
      <c r="R514" s="166"/>
      <c r="S514" s="166"/>
      <c r="T514" s="167"/>
      <c r="AT514" s="163" t="s">
        <v>147</v>
      </c>
      <c r="AU514" s="163" t="s">
        <v>85</v>
      </c>
      <c r="AV514" s="12" t="s">
        <v>83</v>
      </c>
      <c r="AW514" s="12" t="s">
        <v>32</v>
      </c>
      <c r="AX514" s="12" t="s">
        <v>75</v>
      </c>
      <c r="AY514" s="163" t="s">
        <v>134</v>
      </c>
    </row>
    <row r="515" spans="2:65" s="13" customFormat="1" ht="22.5" x14ac:dyDescent="0.2">
      <c r="B515" s="168"/>
      <c r="C515" s="244"/>
      <c r="D515" s="238" t="s">
        <v>147</v>
      </c>
      <c r="E515" s="245" t="s">
        <v>1</v>
      </c>
      <c r="F515" s="246" t="s">
        <v>243</v>
      </c>
      <c r="G515" s="244"/>
      <c r="H515" s="247">
        <v>64.680000000000007</v>
      </c>
      <c r="I515" s="170"/>
      <c r="L515" s="168"/>
      <c r="M515" s="171"/>
      <c r="N515" s="172"/>
      <c r="O515" s="172"/>
      <c r="P515" s="172"/>
      <c r="Q515" s="172"/>
      <c r="R515" s="172"/>
      <c r="S515" s="172"/>
      <c r="T515" s="173"/>
      <c r="AT515" s="169" t="s">
        <v>147</v>
      </c>
      <c r="AU515" s="169" t="s">
        <v>85</v>
      </c>
      <c r="AV515" s="13" t="s">
        <v>85</v>
      </c>
      <c r="AW515" s="13" t="s">
        <v>32</v>
      </c>
      <c r="AX515" s="13" t="s">
        <v>75</v>
      </c>
      <c r="AY515" s="169" t="s">
        <v>134</v>
      </c>
    </row>
    <row r="516" spans="2:65" s="14" customFormat="1" x14ac:dyDescent="0.2">
      <c r="B516" s="174"/>
      <c r="C516" s="248"/>
      <c r="D516" s="238" t="s">
        <v>147</v>
      </c>
      <c r="E516" s="249" t="s">
        <v>1</v>
      </c>
      <c r="F516" s="250" t="s">
        <v>152</v>
      </c>
      <c r="G516" s="248"/>
      <c r="H516" s="251">
        <v>463.03399999999999</v>
      </c>
      <c r="I516" s="176"/>
      <c r="L516" s="174"/>
      <c r="M516" s="177"/>
      <c r="N516" s="178"/>
      <c r="O516" s="178"/>
      <c r="P516" s="178"/>
      <c r="Q516" s="178"/>
      <c r="R516" s="178"/>
      <c r="S516" s="178"/>
      <c r="T516" s="179"/>
      <c r="AT516" s="175" t="s">
        <v>147</v>
      </c>
      <c r="AU516" s="175" t="s">
        <v>85</v>
      </c>
      <c r="AV516" s="14" t="s">
        <v>141</v>
      </c>
      <c r="AW516" s="14" t="s">
        <v>32</v>
      </c>
      <c r="AX516" s="14" t="s">
        <v>83</v>
      </c>
      <c r="AY516" s="175" t="s">
        <v>134</v>
      </c>
    </row>
    <row r="517" spans="2:65" s="1" customFormat="1" ht="16.5" customHeight="1" x14ac:dyDescent="0.2">
      <c r="B517" s="151"/>
      <c r="C517" s="232" t="s">
        <v>324</v>
      </c>
      <c r="D517" s="232" t="s">
        <v>136</v>
      </c>
      <c r="E517" s="233" t="s">
        <v>319</v>
      </c>
      <c r="F517" s="234" t="s">
        <v>320</v>
      </c>
      <c r="G517" s="235" t="s">
        <v>172</v>
      </c>
      <c r="H517" s="236">
        <v>70.36</v>
      </c>
      <c r="I517" s="153"/>
      <c r="J517" s="154">
        <f>ROUND(I517*H517,2)</f>
        <v>0</v>
      </c>
      <c r="K517" s="152" t="s">
        <v>140</v>
      </c>
      <c r="L517" s="31"/>
      <c r="M517" s="155" t="s">
        <v>1</v>
      </c>
      <c r="N517" s="156" t="s">
        <v>40</v>
      </c>
      <c r="O517" s="54"/>
      <c r="P517" s="157">
        <f>O517*H517</f>
        <v>0</v>
      </c>
      <c r="Q517" s="157">
        <v>0</v>
      </c>
      <c r="R517" s="157">
        <f>Q517*H517</f>
        <v>0</v>
      </c>
      <c r="S517" s="157">
        <v>0</v>
      </c>
      <c r="T517" s="158">
        <f>S517*H517</f>
        <v>0</v>
      </c>
      <c r="AR517" s="159" t="s">
        <v>141</v>
      </c>
      <c r="AT517" s="159" t="s">
        <v>136</v>
      </c>
      <c r="AU517" s="159" t="s">
        <v>85</v>
      </c>
      <c r="AY517" s="16" t="s">
        <v>134</v>
      </c>
      <c r="BE517" s="160">
        <f>IF(N517="základní",J517,0)</f>
        <v>0</v>
      </c>
      <c r="BF517" s="160">
        <f>IF(N517="snížená",J517,0)</f>
        <v>0</v>
      </c>
      <c r="BG517" s="160">
        <f>IF(N517="zákl. přenesená",J517,0)</f>
        <v>0</v>
      </c>
      <c r="BH517" s="160">
        <f>IF(N517="sníž. přenesená",J517,0)</f>
        <v>0</v>
      </c>
      <c r="BI517" s="160">
        <f>IF(N517="nulová",J517,0)</f>
        <v>0</v>
      </c>
      <c r="BJ517" s="16" t="s">
        <v>83</v>
      </c>
      <c r="BK517" s="160">
        <f>ROUND(I517*H517,2)</f>
        <v>0</v>
      </c>
      <c r="BL517" s="16" t="s">
        <v>141</v>
      </c>
      <c r="BM517" s="159" t="s">
        <v>325</v>
      </c>
    </row>
    <row r="518" spans="2:65" s="1" customFormat="1" x14ac:dyDescent="0.2">
      <c r="B518" s="31"/>
      <c r="C518" s="237"/>
      <c r="D518" s="238" t="s">
        <v>143</v>
      </c>
      <c r="E518" s="237"/>
      <c r="F518" s="239" t="s">
        <v>322</v>
      </c>
      <c r="G518" s="237"/>
      <c r="H518" s="237"/>
      <c r="I518" s="90"/>
      <c r="L518" s="31"/>
      <c r="M518" s="161"/>
      <c r="N518" s="54"/>
      <c r="O518" s="54"/>
      <c r="P518" s="54"/>
      <c r="Q518" s="54"/>
      <c r="R518" s="54"/>
      <c r="S518" s="54"/>
      <c r="T518" s="55"/>
      <c r="AT518" s="16" t="s">
        <v>143</v>
      </c>
      <c r="AU518" s="16" t="s">
        <v>85</v>
      </c>
    </row>
    <row r="519" spans="2:65" s="1" customFormat="1" ht="282.75" x14ac:dyDescent="0.2">
      <c r="B519" s="31"/>
      <c r="C519" s="237"/>
      <c r="D519" s="238" t="s">
        <v>145</v>
      </c>
      <c r="E519" s="237"/>
      <c r="F519" s="240" t="s">
        <v>323</v>
      </c>
      <c r="G519" s="237"/>
      <c r="H519" s="237"/>
      <c r="I519" s="90"/>
      <c r="L519" s="31"/>
      <c r="M519" s="161"/>
      <c r="N519" s="54"/>
      <c r="O519" s="54"/>
      <c r="P519" s="54"/>
      <c r="Q519" s="54"/>
      <c r="R519" s="54"/>
      <c r="S519" s="54"/>
      <c r="T519" s="55"/>
      <c r="AT519" s="16" t="s">
        <v>145</v>
      </c>
      <c r="AU519" s="16" t="s">
        <v>85</v>
      </c>
    </row>
    <row r="520" spans="2:65" s="12" customFormat="1" x14ac:dyDescent="0.2">
      <c r="B520" s="162"/>
      <c r="C520" s="241"/>
      <c r="D520" s="238" t="s">
        <v>147</v>
      </c>
      <c r="E520" s="242" t="s">
        <v>1</v>
      </c>
      <c r="F520" s="243" t="s">
        <v>148</v>
      </c>
      <c r="G520" s="241"/>
      <c r="H520" s="242" t="s">
        <v>1</v>
      </c>
      <c r="I520" s="164"/>
      <c r="L520" s="162"/>
      <c r="M520" s="165"/>
      <c r="N520" s="166"/>
      <c r="O520" s="166"/>
      <c r="P520" s="166"/>
      <c r="Q520" s="166"/>
      <c r="R520" s="166"/>
      <c r="S520" s="166"/>
      <c r="T520" s="167"/>
      <c r="AT520" s="163" t="s">
        <v>147</v>
      </c>
      <c r="AU520" s="163" t="s">
        <v>85</v>
      </c>
      <c r="AV520" s="12" t="s">
        <v>83</v>
      </c>
      <c r="AW520" s="12" t="s">
        <v>32</v>
      </c>
      <c r="AX520" s="12" t="s">
        <v>75</v>
      </c>
      <c r="AY520" s="163" t="s">
        <v>134</v>
      </c>
    </row>
    <row r="521" spans="2:65" s="12" customFormat="1" x14ac:dyDescent="0.2">
      <c r="B521" s="162"/>
      <c r="C521" s="241"/>
      <c r="D521" s="238" t="s">
        <v>147</v>
      </c>
      <c r="E521" s="242" t="s">
        <v>1</v>
      </c>
      <c r="F521" s="243" t="s">
        <v>296</v>
      </c>
      <c r="G521" s="241"/>
      <c r="H521" s="242" t="s">
        <v>1</v>
      </c>
      <c r="I521" s="164"/>
      <c r="L521" s="162"/>
      <c r="M521" s="165"/>
      <c r="N521" s="166"/>
      <c r="O521" s="166"/>
      <c r="P521" s="166"/>
      <c r="Q521" s="166"/>
      <c r="R521" s="166"/>
      <c r="S521" s="166"/>
      <c r="T521" s="167"/>
      <c r="AT521" s="163" t="s">
        <v>147</v>
      </c>
      <c r="AU521" s="163" t="s">
        <v>85</v>
      </c>
      <c r="AV521" s="12" t="s">
        <v>83</v>
      </c>
      <c r="AW521" s="12" t="s">
        <v>32</v>
      </c>
      <c r="AX521" s="12" t="s">
        <v>75</v>
      </c>
      <c r="AY521" s="163" t="s">
        <v>134</v>
      </c>
    </row>
    <row r="522" spans="2:65" s="12" customFormat="1" ht="22.5" x14ac:dyDescent="0.2">
      <c r="B522" s="162"/>
      <c r="C522" s="241"/>
      <c r="D522" s="238" t="s">
        <v>147</v>
      </c>
      <c r="E522" s="242" t="s">
        <v>1</v>
      </c>
      <c r="F522" s="243" t="s">
        <v>297</v>
      </c>
      <c r="G522" s="241"/>
      <c r="H522" s="242" t="s">
        <v>1</v>
      </c>
      <c r="I522" s="164"/>
      <c r="L522" s="162"/>
      <c r="M522" s="165"/>
      <c r="N522" s="166"/>
      <c r="O522" s="166"/>
      <c r="P522" s="166"/>
      <c r="Q522" s="166"/>
      <c r="R522" s="166"/>
      <c r="S522" s="166"/>
      <c r="T522" s="167"/>
      <c r="AT522" s="163" t="s">
        <v>147</v>
      </c>
      <c r="AU522" s="163" t="s">
        <v>85</v>
      </c>
      <c r="AV522" s="12" t="s">
        <v>83</v>
      </c>
      <c r="AW522" s="12" t="s">
        <v>32</v>
      </c>
      <c r="AX522" s="12" t="s">
        <v>75</v>
      </c>
      <c r="AY522" s="163" t="s">
        <v>134</v>
      </c>
    </row>
    <row r="523" spans="2:65" s="12" customFormat="1" x14ac:dyDescent="0.2">
      <c r="B523" s="162"/>
      <c r="C523" s="241"/>
      <c r="D523" s="238" t="s">
        <v>147</v>
      </c>
      <c r="E523" s="242" t="s">
        <v>1</v>
      </c>
      <c r="F523" s="243" t="s">
        <v>199</v>
      </c>
      <c r="G523" s="241"/>
      <c r="H523" s="242" t="s">
        <v>1</v>
      </c>
      <c r="I523" s="164"/>
      <c r="L523" s="162"/>
      <c r="M523" s="165"/>
      <c r="N523" s="166"/>
      <c r="O523" s="166"/>
      <c r="P523" s="166"/>
      <c r="Q523" s="166"/>
      <c r="R523" s="166"/>
      <c r="S523" s="166"/>
      <c r="T523" s="167"/>
      <c r="AT523" s="163" t="s">
        <v>147</v>
      </c>
      <c r="AU523" s="163" t="s">
        <v>85</v>
      </c>
      <c r="AV523" s="12" t="s">
        <v>83</v>
      </c>
      <c r="AW523" s="12" t="s">
        <v>32</v>
      </c>
      <c r="AX523" s="12" t="s">
        <v>75</v>
      </c>
      <c r="AY523" s="163" t="s">
        <v>134</v>
      </c>
    </row>
    <row r="524" spans="2:65" s="12" customFormat="1" x14ac:dyDescent="0.2">
      <c r="B524" s="162"/>
      <c r="C524" s="241"/>
      <c r="D524" s="238" t="s">
        <v>147</v>
      </c>
      <c r="E524" s="242" t="s">
        <v>1</v>
      </c>
      <c r="F524" s="243" t="s">
        <v>200</v>
      </c>
      <c r="G524" s="241"/>
      <c r="H524" s="242" t="s">
        <v>1</v>
      </c>
      <c r="I524" s="164"/>
      <c r="L524" s="162"/>
      <c r="M524" s="165"/>
      <c r="N524" s="166"/>
      <c r="O524" s="166"/>
      <c r="P524" s="166"/>
      <c r="Q524" s="166"/>
      <c r="R524" s="166"/>
      <c r="S524" s="166"/>
      <c r="T524" s="167"/>
      <c r="AT524" s="163" t="s">
        <v>147</v>
      </c>
      <c r="AU524" s="163" t="s">
        <v>85</v>
      </c>
      <c r="AV524" s="12" t="s">
        <v>83</v>
      </c>
      <c r="AW524" s="12" t="s">
        <v>32</v>
      </c>
      <c r="AX524" s="12" t="s">
        <v>75</v>
      </c>
      <c r="AY524" s="163" t="s">
        <v>134</v>
      </c>
    </row>
    <row r="525" spans="2:65" s="12" customFormat="1" x14ac:dyDescent="0.2">
      <c r="B525" s="162"/>
      <c r="C525" s="241"/>
      <c r="D525" s="238" t="s">
        <v>147</v>
      </c>
      <c r="E525" s="242" t="s">
        <v>1</v>
      </c>
      <c r="F525" s="243" t="s">
        <v>202</v>
      </c>
      <c r="G525" s="241"/>
      <c r="H525" s="242" t="s">
        <v>1</v>
      </c>
      <c r="I525" s="164"/>
      <c r="L525" s="162"/>
      <c r="M525" s="165"/>
      <c r="N525" s="166"/>
      <c r="O525" s="166"/>
      <c r="P525" s="166"/>
      <c r="Q525" s="166"/>
      <c r="R525" s="166"/>
      <c r="S525" s="166"/>
      <c r="T525" s="167"/>
      <c r="AT525" s="163" t="s">
        <v>147</v>
      </c>
      <c r="AU525" s="163" t="s">
        <v>85</v>
      </c>
      <c r="AV525" s="12" t="s">
        <v>83</v>
      </c>
      <c r="AW525" s="12" t="s">
        <v>32</v>
      </c>
      <c r="AX525" s="12" t="s">
        <v>75</v>
      </c>
      <c r="AY525" s="163" t="s">
        <v>134</v>
      </c>
    </row>
    <row r="526" spans="2:65" s="12" customFormat="1" x14ac:dyDescent="0.2">
      <c r="B526" s="162"/>
      <c r="C526" s="241"/>
      <c r="D526" s="238" t="s">
        <v>147</v>
      </c>
      <c r="E526" s="242" t="s">
        <v>1</v>
      </c>
      <c r="F526" s="243" t="s">
        <v>203</v>
      </c>
      <c r="G526" s="241"/>
      <c r="H526" s="242" t="s">
        <v>1</v>
      </c>
      <c r="I526" s="164"/>
      <c r="L526" s="162"/>
      <c r="M526" s="165"/>
      <c r="N526" s="166"/>
      <c r="O526" s="166"/>
      <c r="P526" s="166"/>
      <c r="Q526" s="166"/>
      <c r="R526" s="166"/>
      <c r="S526" s="166"/>
      <c r="T526" s="167"/>
      <c r="AT526" s="163" t="s">
        <v>147</v>
      </c>
      <c r="AU526" s="163" t="s">
        <v>85</v>
      </c>
      <c r="AV526" s="12" t="s">
        <v>83</v>
      </c>
      <c r="AW526" s="12" t="s">
        <v>32</v>
      </c>
      <c r="AX526" s="12" t="s">
        <v>75</v>
      </c>
      <c r="AY526" s="163" t="s">
        <v>134</v>
      </c>
    </row>
    <row r="527" spans="2:65" s="12" customFormat="1" x14ac:dyDescent="0.2">
      <c r="B527" s="162"/>
      <c r="C527" s="241"/>
      <c r="D527" s="238" t="s">
        <v>147</v>
      </c>
      <c r="E527" s="242" t="s">
        <v>1</v>
      </c>
      <c r="F527" s="243" t="s">
        <v>204</v>
      </c>
      <c r="G527" s="241"/>
      <c r="H527" s="242" t="s">
        <v>1</v>
      </c>
      <c r="I527" s="164"/>
      <c r="L527" s="162"/>
      <c r="M527" s="165"/>
      <c r="N527" s="166"/>
      <c r="O527" s="166"/>
      <c r="P527" s="166"/>
      <c r="Q527" s="166"/>
      <c r="R527" s="166"/>
      <c r="S527" s="166"/>
      <c r="T527" s="167"/>
      <c r="AT527" s="163" t="s">
        <v>147</v>
      </c>
      <c r="AU527" s="163" t="s">
        <v>85</v>
      </c>
      <c r="AV527" s="12" t="s">
        <v>83</v>
      </c>
      <c r="AW527" s="12" t="s">
        <v>32</v>
      </c>
      <c r="AX527" s="12" t="s">
        <v>75</v>
      </c>
      <c r="AY527" s="163" t="s">
        <v>134</v>
      </c>
    </row>
    <row r="528" spans="2:65" s="12" customFormat="1" x14ac:dyDescent="0.2">
      <c r="B528" s="162"/>
      <c r="C528" s="241"/>
      <c r="D528" s="238" t="s">
        <v>147</v>
      </c>
      <c r="E528" s="242" t="s">
        <v>1</v>
      </c>
      <c r="F528" s="243" t="s">
        <v>205</v>
      </c>
      <c r="G528" s="241"/>
      <c r="H528" s="242" t="s">
        <v>1</v>
      </c>
      <c r="I528" s="164"/>
      <c r="L528" s="162"/>
      <c r="M528" s="165"/>
      <c r="N528" s="166"/>
      <c r="O528" s="166"/>
      <c r="P528" s="166"/>
      <c r="Q528" s="166"/>
      <c r="R528" s="166"/>
      <c r="S528" s="166"/>
      <c r="T528" s="167"/>
      <c r="AT528" s="163" t="s">
        <v>147</v>
      </c>
      <c r="AU528" s="163" t="s">
        <v>85</v>
      </c>
      <c r="AV528" s="12" t="s">
        <v>83</v>
      </c>
      <c r="AW528" s="12" t="s">
        <v>32</v>
      </c>
      <c r="AX528" s="12" t="s">
        <v>75</v>
      </c>
      <c r="AY528" s="163" t="s">
        <v>134</v>
      </c>
    </row>
    <row r="529" spans="2:51" s="12" customFormat="1" x14ac:dyDescent="0.2">
      <c r="B529" s="162"/>
      <c r="C529" s="241"/>
      <c r="D529" s="238" t="s">
        <v>147</v>
      </c>
      <c r="E529" s="242" t="s">
        <v>1</v>
      </c>
      <c r="F529" s="243" t="s">
        <v>220</v>
      </c>
      <c r="G529" s="241"/>
      <c r="H529" s="242" t="s">
        <v>1</v>
      </c>
      <c r="I529" s="164"/>
      <c r="L529" s="162"/>
      <c r="M529" s="165"/>
      <c r="N529" s="166"/>
      <c r="O529" s="166"/>
      <c r="P529" s="166"/>
      <c r="Q529" s="166"/>
      <c r="R529" s="166"/>
      <c r="S529" s="166"/>
      <c r="T529" s="167"/>
      <c r="AT529" s="163" t="s">
        <v>147</v>
      </c>
      <c r="AU529" s="163" t="s">
        <v>85</v>
      </c>
      <c r="AV529" s="12" t="s">
        <v>83</v>
      </c>
      <c r="AW529" s="12" t="s">
        <v>32</v>
      </c>
      <c r="AX529" s="12" t="s">
        <v>75</v>
      </c>
      <c r="AY529" s="163" t="s">
        <v>134</v>
      </c>
    </row>
    <row r="530" spans="2:51" s="12" customFormat="1" x14ac:dyDescent="0.2">
      <c r="B530" s="162"/>
      <c r="C530" s="241"/>
      <c r="D530" s="238" t="s">
        <v>147</v>
      </c>
      <c r="E530" s="242" t="s">
        <v>1</v>
      </c>
      <c r="F530" s="243" t="s">
        <v>191</v>
      </c>
      <c r="G530" s="241"/>
      <c r="H530" s="242" t="s">
        <v>1</v>
      </c>
      <c r="I530" s="164"/>
      <c r="L530" s="162"/>
      <c r="M530" s="165"/>
      <c r="N530" s="166"/>
      <c r="O530" s="166"/>
      <c r="P530" s="166"/>
      <c r="Q530" s="166"/>
      <c r="R530" s="166"/>
      <c r="S530" s="166"/>
      <c r="T530" s="167"/>
      <c r="AT530" s="163" t="s">
        <v>147</v>
      </c>
      <c r="AU530" s="163" t="s">
        <v>85</v>
      </c>
      <c r="AV530" s="12" t="s">
        <v>83</v>
      </c>
      <c r="AW530" s="12" t="s">
        <v>32</v>
      </c>
      <c r="AX530" s="12" t="s">
        <v>75</v>
      </c>
      <c r="AY530" s="163" t="s">
        <v>134</v>
      </c>
    </row>
    <row r="531" spans="2:51" s="12" customFormat="1" x14ac:dyDescent="0.2">
      <c r="B531" s="162"/>
      <c r="C531" s="241"/>
      <c r="D531" s="238" t="s">
        <v>147</v>
      </c>
      <c r="E531" s="242" t="s">
        <v>1</v>
      </c>
      <c r="F531" s="243" t="s">
        <v>298</v>
      </c>
      <c r="G531" s="241"/>
      <c r="H531" s="242" t="s">
        <v>1</v>
      </c>
      <c r="I531" s="164"/>
      <c r="L531" s="162"/>
      <c r="M531" s="165"/>
      <c r="N531" s="166"/>
      <c r="O531" s="166"/>
      <c r="P531" s="166"/>
      <c r="Q531" s="166"/>
      <c r="R531" s="166"/>
      <c r="S531" s="166"/>
      <c r="T531" s="167"/>
      <c r="AT531" s="163" t="s">
        <v>147</v>
      </c>
      <c r="AU531" s="163" t="s">
        <v>85</v>
      </c>
      <c r="AV531" s="12" t="s">
        <v>83</v>
      </c>
      <c r="AW531" s="12" t="s">
        <v>32</v>
      </c>
      <c r="AX531" s="12" t="s">
        <v>75</v>
      </c>
      <c r="AY531" s="163" t="s">
        <v>134</v>
      </c>
    </row>
    <row r="532" spans="2:51" s="12" customFormat="1" x14ac:dyDescent="0.2">
      <c r="B532" s="162"/>
      <c r="C532" s="241"/>
      <c r="D532" s="238" t="s">
        <v>147</v>
      </c>
      <c r="E532" s="242" t="s">
        <v>1</v>
      </c>
      <c r="F532" s="243" t="s">
        <v>299</v>
      </c>
      <c r="G532" s="241"/>
      <c r="H532" s="242" t="s">
        <v>1</v>
      </c>
      <c r="I532" s="164"/>
      <c r="L532" s="162"/>
      <c r="M532" s="165"/>
      <c r="N532" s="166"/>
      <c r="O532" s="166"/>
      <c r="P532" s="166"/>
      <c r="Q532" s="166"/>
      <c r="R532" s="166"/>
      <c r="S532" s="166"/>
      <c r="T532" s="167"/>
      <c r="AT532" s="163" t="s">
        <v>147</v>
      </c>
      <c r="AU532" s="163" t="s">
        <v>85</v>
      </c>
      <c r="AV532" s="12" t="s">
        <v>83</v>
      </c>
      <c r="AW532" s="12" t="s">
        <v>32</v>
      </c>
      <c r="AX532" s="12" t="s">
        <v>75</v>
      </c>
      <c r="AY532" s="163" t="s">
        <v>134</v>
      </c>
    </row>
    <row r="533" spans="2:51" s="12" customFormat="1" x14ac:dyDescent="0.2">
      <c r="B533" s="162"/>
      <c r="C533" s="241"/>
      <c r="D533" s="238" t="s">
        <v>147</v>
      </c>
      <c r="E533" s="242" t="s">
        <v>1</v>
      </c>
      <c r="F533" s="243" t="s">
        <v>300</v>
      </c>
      <c r="G533" s="241"/>
      <c r="H533" s="242" t="s">
        <v>1</v>
      </c>
      <c r="I533" s="164"/>
      <c r="L533" s="162"/>
      <c r="M533" s="165"/>
      <c r="N533" s="166"/>
      <c r="O533" s="166"/>
      <c r="P533" s="166"/>
      <c r="Q533" s="166"/>
      <c r="R533" s="166"/>
      <c r="S533" s="166"/>
      <c r="T533" s="167"/>
      <c r="AT533" s="163" t="s">
        <v>147</v>
      </c>
      <c r="AU533" s="163" t="s">
        <v>85</v>
      </c>
      <c r="AV533" s="12" t="s">
        <v>83</v>
      </c>
      <c r="AW533" s="12" t="s">
        <v>32</v>
      </c>
      <c r="AX533" s="12" t="s">
        <v>75</v>
      </c>
      <c r="AY533" s="163" t="s">
        <v>134</v>
      </c>
    </row>
    <row r="534" spans="2:51" s="12" customFormat="1" x14ac:dyDescent="0.2">
      <c r="B534" s="162"/>
      <c r="C534" s="241"/>
      <c r="D534" s="238" t="s">
        <v>147</v>
      </c>
      <c r="E534" s="242" t="s">
        <v>1</v>
      </c>
      <c r="F534" s="243" t="s">
        <v>301</v>
      </c>
      <c r="G534" s="241"/>
      <c r="H534" s="242" t="s">
        <v>1</v>
      </c>
      <c r="I534" s="164"/>
      <c r="L534" s="162"/>
      <c r="M534" s="165"/>
      <c r="N534" s="166"/>
      <c r="O534" s="166"/>
      <c r="P534" s="166"/>
      <c r="Q534" s="166"/>
      <c r="R534" s="166"/>
      <c r="S534" s="166"/>
      <c r="T534" s="167"/>
      <c r="AT534" s="163" t="s">
        <v>147</v>
      </c>
      <c r="AU534" s="163" t="s">
        <v>85</v>
      </c>
      <c r="AV534" s="12" t="s">
        <v>83</v>
      </c>
      <c r="AW534" s="12" t="s">
        <v>32</v>
      </c>
      <c r="AX534" s="12" t="s">
        <v>75</v>
      </c>
      <c r="AY534" s="163" t="s">
        <v>134</v>
      </c>
    </row>
    <row r="535" spans="2:51" s="12" customFormat="1" x14ac:dyDescent="0.2">
      <c r="B535" s="162"/>
      <c r="C535" s="241"/>
      <c r="D535" s="238" t="s">
        <v>147</v>
      </c>
      <c r="E535" s="242" t="s">
        <v>1</v>
      </c>
      <c r="F535" s="243" t="s">
        <v>302</v>
      </c>
      <c r="G535" s="241"/>
      <c r="H535" s="242" t="s">
        <v>1</v>
      </c>
      <c r="I535" s="164"/>
      <c r="L535" s="162"/>
      <c r="M535" s="165"/>
      <c r="N535" s="166"/>
      <c r="O535" s="166"/>
      <c r="P535" s="166"/>
      <c r="Q535" s="166"/>
      <c r="R535" s="166"/>
      <c r="S535" s="166"/>
      <c r="T535" s="167"/>
      <c r="AT535" s="163" t="s">
        <v>147</v>
      </c>
      <c r="AU535" s="163" t="s">
        <v>85</v>
      </c>
      <c r="AV535" s="12" t="s">
        <v>83</v>
      </c>
      <c r="AW535" s="12" t="s">
        <v>32</v>
      </c>
      <c r="AX535" s="12" t="s">
        <v>75</v>
      </c>
      <c r="AY535" s="163" t="s">
        <v>134</v>
      </c>
    </row>
    <row r="536" spans="2:51" s="12" customFormat="1" x14ac:dyDescent="0.2">
      <c r="B536" s="162"/>
      <c r="C536" s="241"/>
      <c r="D536" s="238" t="s">
        <v>147</v>
      </c>
      <c r="E536" s="242" t="s">
        <v>1</v>
      </c>
      <c r="F536" s="243" t="s">
        <v>303</v>
      </c>
      <c r="G536" s="241"/>
      <c r="H536" s="242" t="s">
        <v>1</v>
      </c>
      <c r="I536" s="164"/>
      <c r="L536" s="162"/>
      <c r="M536" s="165"/>
      <c r="N536" s="166"/>
      <c r="O536" s="166"/>
      <c r="P536" s="166"/>
      <c r="Q536" s="166"/>
      <c r="R536" s="166"/>
      <c r="S536" s="166"/>
      <c r="T536" s="167"/>
      <c r="AT536" s="163" t="s">
        <v>147</v>
      </c>
      <c r="AU536" s="163" t="s">
        <v>85</v>
      </c>
      <c r="AV536" s="12" t="s">
        <v>83</v>
      </c>
      <c r="AW536" s="12" t="s">
        <v>32</v>
      </c>
      <c r="AX536" s="12" t="s">
        <v>75</v>
      </c>
      <c r="AY536" s="163" t="s">
        <v>134</v>
      </c>
    </row>
    <row r="537" spans="2:51" s="12" customFormat="1" x14ac:dyDescent="0.2">
      <c r="B537" s="162"/>
      <c r="C537" s="241"/>
      <c r="D537" s="238" t="s">
        <v>147</v>
      </c>
      <c r="E537" s="242" t="s">
        <v>1</v>
      </c>
      <c r="F537" s="243" t="s">
        <v>304</v>
      </c>
      <c r="G537" s="241"/>
      <c r="H537" s="242" t="s">
        <v>1</v>
      </c>
      <c r="I537" s="164"/>
      <c r="L537" s="162"/>
      <c r="M537" s="165"/>
      <c r="N537" s="166"/>
      <c r="O537" s="166"/>
      <c r="P537" s="166"/>
      <c r="Q537" s="166"/>
      <c r="R537" s="166"/>
      <c r="S537" s="166"/>
      <c r="T537" s="167"/>
      <c r="AT537" s="163" t="s">
        <v>147</v>
      </c>
      <c r="AU537" s="163" t="s">
        <v>85</v>
      </c>
      <c r="AV537" s="12" t="s">
        <v>83</v>
      </c>
      <c r="AW537" s="12" t="s">
        <v>32</v>
      </c>
      <c r="AX537" s="12" t="s">
        <v>75</v>
      </c>
      <c r="AY537" s="163" t="s">
        <v>134</v>
      </c>
    </row>
    <row r="538" spans="2:51" s="12" customFormat="1" x14ac:dyDescent="0.2">
      <c r="B538" s="162"/>
      <c r="C538" s="241"/>
      <c r="D538" s="238" t="s">
        <v>147</v>
      </c>
      <c r="E538" s="242" t="s">
        <v>1</v>
      </c>
      <c r="F538" s="243" t="s">
        <v>305</v>
      </c>
      <c r="G538" s="241"/>
      <c r="H538" s="242" t="s">
        <v>1</v>
      </c>
      <c r="I538" s="164"/>
      <c r="L538" s="162"/>
      <c r="M538" s="165"/>
      <c r="N538" s="166"/>
      <c r="O538" s="166"/>
      <c r="P538" s="166"/>
      <c r="Q538" s="166"/>
      <c r="R538" s="166"/>
      <c r="S538" s="166"/>
      <c r="T538" s="167"/>
      <c r="AT538" s="163" t="s">
        <v>147</v>
      </c>
      <c r="AU538" s="163" t="s">
        <v>85</v>
      </c>
      <c r="AV538" s="12" t="s">
        <v>83</v>
      </c>
      <c r="AW538" s="12" t="s">
        <v>32</v>
      </c>
      <c r="AX538" s="12" t="s">
        <v>75</v>
      </c>
      <c r="AY538" s="163" t="s">
        <v>134</v>
      </c>
    </row>
    <row r="539" spans="2:51" s="13" customFormat="1" x14ac:dyDescent="0.2">
      <c r="B539" s="168"/>
      <c r="C539" s="244"/>
      <c r="D539" s="238" t="s">
        <v>147</v>
      </c>
      <c r="E539" s="245" t="s">
        <v>1</v>
      </c>
      <c r="F539" s="246" t="s">
        <v>306</v>
      </c>
      <c r="G539" s="244"/>
      <c r="H539" s="247">
        <v>463.03399999999999</v>
      </c>
      <c r="I539" s="170"/>
      <c r="L539" s="168"/>
      <c r="M539" s="171"/>
      <c r="N539" s="172"/>
      <c r="O539" s="172"/>
      <c r="P539" s="172"/>
      <c r="Q539" s="172"/>
      <c r="R539" s="172"/>
      <c r="S539" s="172"/>
      <c r="T539" s="173"/>
      <c r="AT539" s="169" t="s">
        <v>147</v>
      </c>
      <c r="AU539" s="169" t="s">
        <v>85</v>
      </c>
      <c r="AV539" s="13" t="s">
        <v>85</v>
      </c>
      <c r="AW539" s="13" t="s">
        <v>32</v>
      </c>
      <c r="AX539" s="13" t="s">
        <v>75</v>
      </c>
      <c r="AY539" s="169" t="s">
        <v>134</v>
      </c>
    </row>
    <row r="540" spans="2:51" s="12" customFormat="1" x14ac:dyDescent="0.2">
      <c r="B540" s="162"/>
      <c r="C540" s="241"/>
      <c r="D540" s="238" t="s">
        <v>147</v>
      </c>
      <c r="E540" s="242" t="s">
        <v>1</v>
      </c>
      <c r="F540" s="243" t="s">
        <v>307</v>
      </c>
      <c r="G540" s="241"/>
      <c r="H540" s="242" t="s">
        <v>1</v>
      </c>
      <c r="I540" s="164"/>
      <c r="L540" s="162"/>
      <c r="M540" s="165"/>
      <c r="N540" s="166"/>
      <c r="O540" s="166"/>
      <c r="P540" s="166"/>
      <c r="Q540" s="166"/>
      <c r="R540" s="166"/>
      <c r="S540" s="166"/>
      <c r="T540" s="167"/>
      <c r="AT540" s="163" t="s">
        <v>147</v>
      </c>
      <c r="AU540" s="163" t="s">
        <v>85</v>
      </c>
      <c r="AV540" s="12" t="s">
        <v>83</v>
      </c>
      <c r="AW540" s="12" t="s">
        <v>32</v>
      </c>
      <c r="AX540" s="12" t="s">
        <v>75</v>
      </c>
      <c r="AY540" s="163" t="s">
        <v>134</v>
      </c>
    </row>
    <row r="541" spans="2:51" s="12" customFormat="1" x14ac:dyDescent="0.2">
      <c r="B541" s="162"/>
      <c r="C541" s="241"/>
      <c r="D541" s="238" t="s">
        <v>147</v>
      </c>
      <c r="E541" s="242" t="s">
        <v>1</v>
      </c>
      <c r="F541" s="243" t="s">
        <v>158</v>
      </c>
      <c r="G541" s="241"/>
      <c r="H541" s="242" t="s">
        <v>1</v>
      </c>
      <c r="I541" s="164"/>
      <c r="L541" s="162"/>
      <c r="M541" s="165"/>
      <c r="N541" s="166"/>
      <c r="O541" s="166"/>
      <c r="P541" s="166"/>
      <c r="Q541" s="166"/>
      <c r="R541" s="166"/>
      <c r="S541" s="166"/>
      <c r="T541" s="167"/>
      <c r="AT541" s="163" t="s">
        <v>147</v>
      </c>
      <c r="AU541" s="163" t="s">
        <v>85</v>
      </c>
      <c r="AV541" s="12" t="s">
        <v>83</v>
      </c>
      <c r="AW541" s="12" t="s">
        <v>32</v>
      </c>
      <c r="AX541" s="12" t="s">
        <v>75</v>
      </c>
      <c r="AY541" s="163" t="s">
        <v>134</v>
      </c>
    </row>
    <row r="542" spans="2:51" s="12" customFormat="1" x14ac:dyDescent="0.2">
      <c r="B542" s="162"/>
      <c r="C542" s="241"/>
      <c r="D542" s="238" t="s">
        <v>147</v>
      </c>
      <c r="E542" s="242" t="s">
        <v>1</v>
      </c>
      <c r="F542" s="243" t="s">
        <v>191</v>
      </c>
      <c r="G542" s="241"/>
      <c r="H542" s="242" t="s">
        <v>1</v>
      </c>
      <c r="I542" s="164"/>
      <c r="L542" s="162"/>
      <c r="M542" s="165"/>
      <c r="N542" s="166"/>
      <c r="O542" s="166"/>
      <c r="P542" s="166"/>
      <c r="Q542" s="166"/>
      <c r="R542" s="166"/>
      <c r="S542" s="166"/>
      <c r="T542" s="167"/>
      <c r="AT542" s="163" t="s">
        <v>147</v>
      </c>
      <c r="AU542" s="163" t="s">
        <v>85</v>
      </c>
      <c r="AV542" s="12" t="s">
        <v>83</v>
      </c>
      <c r="AW542" s="12" t="s">
        <v>32</v>
      </c>
      <c r="AX542" s="12" t="s">
        <v>75</v>
      </c>
      <c r="AY542" s="163" t="s">
        <v>134</v>
      </c>
    </row>
    <row r="543" spans="2:51" s="12" customFormat="1" x14ac:dyDescent="0.2">
      <c r="B543" s="162"/>
      <c r="C543" s="241"/>
      <c r="D543" s="238" t="s">
        <v>147</v>
      </c>
      <c r="E543" s="242" t="s">
        <v>1</v>
      </c>
      <c r="F543" s="243" t="s">
        <v>298</v>
      </c>
      <c r="G543" s="241"/>
      <c r="H543" s="242" t="s">
        <v>1</v>
      </c>
      <c r="I543" s="164"/>
      <c r="L543" s="162"/>
      <c r="M543" s="165"/>
      <c r="N543" s="166"/>
      <c r="O543" s="166"/>
      <c r="P543" s="166"/>
      <c r="Q543" s="166"/>
      <c r="R543" s="166"/>
      <c r="S543" s="166"/>
      <c r="T543" s="167"/>
      <c r="AT543" s="163" t="s">
        <v>147</v>
      </c>
      <c r="AU543" s="163" t="s">
        <v>85</v>
      </c>
      <c r="AV543" s="12" t="s">
        <v>83</v>
      </c>
      <c r="AW543" s="12" t="s">
        <v>32</v>
      </c>
      <c r="AX543" s="12" t="s">
        <v>75</v>
      </c>
      <c r="AY543" s="163" t="s">
        <v>134</v>
      </c>
    </row>
    <row r="544" spans="2:51" s="12" customFormat="1" x14ac:dyDescent="0.2">
      <c r="B544" s="162"/>
      <c r="C544" s="241"/>
      <c r="D544" s="238" t="s">
        <v>147</v>
      </c>
      <c r="E544" s="242" t="s">
        <v>1</v>
      </c>
      <c r="F544" s="243" t="s">
        <v>299</v>
      </c>
      <c r="G544" s="241"/>
      <c r="H544" s="242" t="s">
        <v>1</v>
      </c>
      <c r="I544" s="164"/>
      <c r="L544" s="162"/>
      <c r="M544" s="165"/>
      <c r="N544" s="166"/>
      <c r="O544" s="166"/>
      <c r="P544" s="166"/>
      <c r="Q544" s="166"/>
      <c r="R544" s="166"/>
      <c r="S544" s="166"/>
      <c r="T544" s="167"/>
      <c r="AT544" s="163" t="s">
        <v>147</v>
      </c>
      <c r="AU544" s="163" t="s">
        <v>85</v>
      </c>
      <c r="AV544" s="12" t="s">
        <v>83</v>
      </c>
      <c r="AW544" s="12" t="s">
        <v>32</v>
      </c>
      <c r="AX544" s="12" t="s">
        <v>75</v>
      </c>
      <c r="AY544" s="163" t="s">
        <v>134</v>
      </c>
    </row>
    <row r="545" spans="2:65" s="12" customFormat="1" x14ac:dyDescent="0.2">
      <c r="B545" s="162"/>
      <c r="C545" s="241"/>
      <c r="D545" s="238" t="s">
        <v>147</v>
      </c>
      <c r="E545" s="242" t="s">
        <v>1</v>
      </c>
      <c r="F545" s="243" t="s">
        <v>300</v>
      </c>
      <c r="G545" s="241"/>
      <c r="H545" s="242" t="s">
        <v>1</v>
      </c>
      <c r="I545" s="164"/>
      <c r="L545" s="162"/>
      <c r="M545" s="165"/>
      <c r="N545" s="166"/>
      <c r="O545" s="166"/>
      <c r="P545" s="166"/>
      <c r="Q545" s="166"/>
      <c r="R545" s="166"/>
      <c r="S545" s="166"/>
      <c r="T545" s="167"/>
      <c r="AT545" s="163" t="s">
        <v>147</v>
      </c>
      <c r="AU545" s="163" t="s">
        <v>85</v>
      </c>
      <c r="AV545" s="12" t="s">
        <v>83</v>
      </c>
      <c r="AW545" s="12" t="s">
        <v>32</v>
      </c>
      <c r="AX545" s="12" t="s">
        <v>75</v>
      </c>
      <c r="AY545" s="163" t="s">
        <v>134</v>
      </c>
    </row>
    <row r="546" spans="2:65" s="12" customFormat="1" x14ac:dyDescent="0.2">
      <c r="B546" s="162"/>
      <c r="C546" s="241"/>
      <c r="D546" s="238" t="s">
        <v>147</v>
      </c>
      <c r="E546" s="242" t="s">
        <v>1</v>
      </c>
      <c r="F546" s="243" t="s">
        <v>301</v>
      </c>
      <c r="G546" s="241"/>
      <c r="H546" s="242" t="s">
        <v>1</v>
      </c>
      <c r="I546" s="164"/>
      <c r="L546" s="162"/>
      <c r="M546" s="165"/>
      <c r="N546" s="166"/>
      <c r="O546" s="166"/>
      <c r="P546" s="166"/>
      <c r="Q546" s="166"/>
      <c r="R546" s="166"/>
      <c r="S546" s="166"/>
      <c r="T546" s="167"/>
      <c r="AT546" s="163" t="s">
        <v>147</v>
      </c>
      <c r="AU546" s="163" t="s">
        <v>85</v>
      </c>
      <c r="AV546" s="12" t="s">
        <v>83</v>
      </c>
      <c r="AW546" s="12" t="s">
        <v>32</v>
      </c>
      <c r="AX546" s="12" t="s">
        <v>75</v>
      </c>
      <c r="AY546" s="163" t="s">
        <v>134</v>
      </c>
    </row>
    <row r="547" spans="2:65" s="12" customFormat="1" x14ac:dyDescent="0.2">
      <c r="B547" s="162"/>
      <c r="C547" s="241"/>
      <c r="D547" s="238" t="s">
        <v>147</v>
      </c>
      <c r="E547" s="242" t="s">
        <v>1</v>
      </c>
      <c r="F547" s="243" t="s">
        <v>302</v>
      </c>
      <c r="G547" s="241"/>
      <c r="H547" s="242" t="s">
        <v>1</v>
      </c>
      <c r="I547" s="164"/>
      <c r="L547" s="162"/>
      <c r="M547" s="165"/>
      <c r="N547" s="166"/>
      <c r="O547" s="166"/>
      <c r="P547" s="166"/>
      <c r="Q547" s="166"/>
      <c r="R547" s="166"/>
      <c r="S547" s="166"/>
      <c r="T547" s="167"/>
      <c r="AT547" s="163" t="s">
        <v>147</v>
      </c>
      <c r="AU547" s="163" t="s">
        <v>85</v>
      </c>
      <c r="AV547" s="12" t="s">
        <v>83</v>
      </c>
      <c r="AW547" s="12" t="s">
        <v>32</v>
      </c>
      <c r="AX547" s="12" t="s">
        <v>75</v>
      </c>
      <c r="AY547" s="163" t="s">
        <v>134</v>
      </c>
    </row>
    <row r="548" spans="2:65" s="12" customFormat="1" x14ac:dyDescent="0.2">
      <c r="B548" s="162"/>
      <c r="C548" s="241"/>
      <c r="D548" s="238" t="s">
        <v>147</v>
      </c>
      <c r="E548" s="242" t="s">
        <v>1</v>
      </c>
      <c r="F548" s="243" t="s">
        <v>303</v>
      </c>
      <c r="G548" s="241"/>
      <c r="H548" s="242" t="s">
        <v>1</v>
      </c>
      <c r="I548" s="164"/>
      <c r="L548" s="162"/>
      <c r="M548" s="165"/>
      <c r="N548" s="166"/>
      <c r="O548" s="166"/>
      <c r="P548" s="166"/>
      <c r="Q548" s="166"/>
      <c r="R548" s="166"/>
      <c r="S548" s="166"/>
      <c r="T548" s="167"/>
      <c r="AT548" s="163" t="s">
        <v>147</v>
      </c>
      <c r="AU548" s="163" t="s">
        <v>85</v>
      </c>
      <c r="AV548" s="12" t="s">
        <v>83</v>
      </c>
      <c r="AW548" s="12" t="s">
        <v>32</v>
      </c>
      <c r="AX548" s="12" t="s">
        <v>75</v>
      </c>
      <c r="AY548" s="163" t="s">
        <v>134</v>
      </c>
    </row>
    <row r="549" spans="2:65" s="12" customFormat="1" x14ac:dyDescent="0.2">
      <c r="B549" s="162"/>
      <c r="C549" s="241"/>
      <c r="D549" s="238" t="s">
        <v>147</v>
      </c>
      <c r="E549" s="242" t="s">
        <v>1</v>
      </c>
      <c r="F549" s="243" t="s">
        <v>304</v>
      </c>
      <c r="G549" s="241"/>
      <c r="H549" s="242" t="s">
        <v>1</v>
      </c>
      <c r="I549" s="164"/>
      <c r="L549" s="162"/>
      <c r="M549" s="165"/>
      <c r="N549" s="166"/>
      <c r="O549" s="166"/>
      <c r="P549" s="166"/>
      <c r="Q549" s="166"/>
      <c r="R549" s="166"/>
      <c r="S549" s="166"/>
      <c r="T549" s="167"/>
      <c r="AT549" s="163" t="s">
        <v>147</v>
      </c>
      <c r="AU549" s="163" t="s">
        <v>85</v>
      </c>
      <c r="AV549" s="12" t="s">
        <v>83</v>
      </c>
      <c r="AW549" s="12" t="s">
        <v>32</v>
      </c>
      <c r="AX549" s="12" t="s">
        <v>75</v>
      </c>
      <c r="AY549" s="163" t="s">
        <v>134</v>
      </c>
    </row>
    <row r="550" spans="2:65" s="12" customFormat="1" x14ac:dyDescent="0.2">
      <c r="B550" s="162"/>
      <c r="C550" s="241"/>
      <c r="D550" s="238" t="s">
        <v>147</v>
      </c>
      <c r="E550" s="242" t="s">
        <v>1</v>
      </c>
      <c r="F550" s="243" t="s">
        <v>308</v>
      </c>
      <c r="G550" s="241"/>
      <c r="H550" s="242" t="s">
        <v>1</v>
      </c>
      <c r="I550" s="164"/>
      <c r="L550" s="162"/>
      <c r="M550" s="165"/>
      <c r="N550" s="166"/>
      <c r="O550" s="166"/>
      <c r="P550" s="166"/>
      <c r="Q550" s="166"/>
      <c r="R550" s="166"/>
      <c r="S550" s="166"/>
      <c r="T550" s="167"/>
      <c r="AT550" s="163" t="s">
        <v>147</v>
      </c>
      <c r="AU550" s="163" t="s">
        <v>85</v>
      </c>
      <c r="AV550" s="12" t="s">
        <v>83</v>
      </c>
      <c r="AW550" s="12" t="s">
        <v>32</v>
      </c>
      <c r="AX550" s="12" t="s">
        <v>75</v>
      </c>
      <c r="AY550" s="163" t="s">
        <v>134</v>
      </c>
    </row>
    <row r="551" spans="2:65" s="13" customFormat="1" x14ac:dyDescent="0.2">
      <c r="B551" s="168"/>
      <c r="C551" s="244"/>
      <c r="D551" s="238" t="s">
        <v>147</v>
      </c>
      <c r="E551" s="245" t="s">
        <v>1</v>
      </c>
      <c r="F551" s="246" t="s">
        <v>309</v>
      </c>
      <c r="G551" s="244"/>
      <c r="H551" s="247">
        <v>-392.67399999999998</v>
      </c>
      <c r="I551" s="170"/>
      <c r="L551" s="168"/>
      <c r="M551" s="171"/>
      <c r="N551" s="172"/>
      <c r="O551" s="172"/>
      <c r="P551" s="172"/>
      <c r="Q551" s="172"/>
      <c r="R551" s="172"/>
      <c r="S551" s="172"/>
      <c r="T551" s="173"/>
      <c r="AT551" s="169" t="s">
        <v>147</v>
      </c>
      <c r="AU551" s="169" t="s">
        <v>85</v>
      </c>
      <c r="AV551" s="13" t="s">
        <v>85</v>
      </c>
      <c r="AW551" s="13" t="s">
        <v>32</v>
      </c>
      <c r="AX551" s="13" t="s">
        <v>75</v>
      </c>
      <c r="AY551" s="169" t="s">
        <v>134</v>
      </c>
    </row>
    <row r="552" spans="2:65" s="14" customFormat="1" x14ac:dyDescent="0.2">
      <c r="B552" s="174"/>
      <c r="C552" s="248"/>
      <c r="D552" s="238" t="s">
        <v>147</v>
      </c>
      <c r="E552" s="249" t="s">
        <v>1</v>
      </c>
      <c r="F552" s="250" t="s">
        <v>152</v>
      </c>
      <c r="G552" s="248"/>
      <c r="H552" s="251">
        <v>70.360000000000014</v>
      </c>
      <c r="I552" s="176"/>
      <c r="L552" s="174"/>
      <c r="M552" s="177"/>
      <c r="N552" s="178"/>
      <c r="O552" s="178"/>
      <c r="P552" s="178"/>
      <c r="Q552" s="178"/>
      <c r="R552" s="178"/>
      <c r="S552" s="178"/>
      <c r="T552" s="179"/>
      <c r="AT552" s="175" t="s">
        <v>147</v>
      </c>
      <c r="AU552" s="175" t="s">
        <v>85</v>
      </c>
      <c r="AV552" s="14" t="s">
        <v>141</v>
      </c>
      <c r="AW552" s="14" t="s">
        <v>32</v>
      </c>
      <c r="AX552" s="14" t="s">
        <v>83</v>
      </c>
      <c r="AY552" s="175" t="s">
        <v>134</v>
      </c>
    </row>
    <row r="553" spans="2:65" s="1" customFormat="1" ht="24" customHeight="1" x14ac:dyDescent="0.2">
      <c r="B553" s="151"/>
      <c r="C553" s="232" t="s">
        <v>326</v>
      </c>
      <c r="D553" s="232" t="s">
        <v>136</v>
      </c>
      <c r="E553" s="233" t="s">
        <v>327</v>
      </c>
      <c r="F553" s="234" t="s">
        <v>328</v>
      </c>
      <c r="G553" s="235" t="s">
        <v>172</v>
      </c>
      <c r="H553" s="236">
        <v>392.67399999999998</v>
      </c>
      <c r="I553" s="153"/>
      <c r="J553" s="154">
        <f>ROUND(I553*H553,2)</f>
        <v>0</v>
      </c>
      <c r="K553" s="152" t="s">
        <v>140</v>
      </c>
      <c r="L553" s="31"/>
      <c r="M553" s="155" t="s">
        <v>1</v>
      </c>
      <c r="N553" s="156" t="s">
        <v>40</v>
      </c>
      <c r="O553" s="54"/>
      <c r="P553" s="157">
        <f>O553*H553</f>
        <v>0</v>
      </c>
      <c r="Q553" s="157">
        <v>0</v>
      </c>
      <c r="R553" s="157">
        <f>Q553*H553</f>
        <v>0</v>
      </c>
      <c r="S553" s="157">
        <v>0</v>
      </c>
      <c r="T553" s="158">
        <f>S553*H553</f>
        <v>0</v>
      </c>
      <c r="AR553" s="159" t="s">
        <v>141</v>
      </c>
      <c r="AT553" s="159" t="s">
        <v>136</v>
      </c>
      <c r="AU553" s="159" t="s">
        <v>85</v>
      </c>
      <c r="AY553" s="16" t="s">
        <v>134</v>
      </c>
      <c r="BE553" s="160">
        <f>IF(N553="základní",J553,0)</f>
        <v>0</v>
      </c>
      <c r="BF553" s="160">
        <f>IF(N553="snížená",J553,0)</f>
        <v>0</v>
      </c>
      <c r="BG553" s="160">
        <f>IF(N553="zákl. přenesená",J553,0)</f>
        <v>0</v>
      </c>
      <c r="BH553" s="160">
        <f>IF(N553="sníž. přenesená",J553,0)</f>
        <v>0</v>
      </c>
      <c r="BI553" s="160">
        <f>IF(N553="nulová",J553,0)</f>
        <v>0</v>
      </c>
      <c r="BJ553" s="16" t="s">
        <v>83</v>
      </c>
      <c r="BK553" s="160">
        <f>ROUND(I553*H553,2)</f>
        <v>0</v>
      </c>
      <c r="BL553" s="16" t="s">
        <v>141</v>
      </c>
      <c r="BM553" s="159" t="s">
        <v>329</v>
      </c>
    </row>
    <row r="554" spans="2:65" s="1" customFormat="1" ht="29.25" x14ac:dyDescent="0.2">
      <c r="B554" s="31"/>
      <c r="C554" s="237"/>
      <c r="D554" s="238" t="s">
        <v>143</v>
      </c>
      <c r="E554" s="237"/>
      <c r="F554" s="239" t="s">
        <v>330</v>
      </c>
      <c r="G554" s="237"/>
      <c r="H554" s="237"/>
      <c r="I554" s="90"/>
      <c r="L554" s="31"/>
      <c r="M554" s="161"/>
      <c r="N554" s="54"/>
      <c r="O554" s="54"/>
      <c r="P554" s="54"/>
      <c r="Q554" s="54"/>
      <c r="R554" s="54"/>
      <c r="S554" s="54"/>
      <c r="T554" s="55"/>
      <c r="AT554" s="16" t="s">
        <v>143</v>
      </c>
      <c r="AU554" s="16" t="s">
        <v>85</v>
      </c>
    </row>
    <row r="555" spans="2:65" s="1" customFormat="1" ht="409.5" x14ac:dyDescent="0.2">
      <c r="B555" s="31"/>
      <c r="C555" s="237"/>
      <c r="D555" s="238" t="s">
        <v>145</v>
      </c>
      <c r="E555" s="237"/>
      <c r="F555" s="252" t="s">
        <v>331</v>
      </c>
      <c r="G555" s="237"/>
      <c r="H555" s="237"/>
      <c r="I555" s="90"/>
      <c r="L555" s="31"/>
      <c r="M555" s="161"/>
      <c r="N555" s="54"/>
      <c r="O555" s="54"/>
      <c r="P555" s="54"/>
      <c r="Q555" s="54"/>
      <c r="R555" s="54"/>
      <c r="S555" s="54"/>
      <c r="T555" s="55"/>
      <c r="AT555" s="16" t="s">
        <v>145</v>
      </c>
      <c r="AU555" s="16" t="s">
        <v>85</v>
      </c>
    </row>
    <row r="556" spans="2:65" s="12" customFormat="1" x14ac:dyDescent="0.2">
      <c r="B556" s="162"/>
      <c r="C556" s="241"/>
      <c r="D556" s="238" t="s">
        <v>147</v>
      </c>
      <c r="E556" s="242" t="s">
        <v>1</v>
      </c>
      <c r="F556" s="243" t="s">
        <v>148</v>
      </c>
      <c r="G556" s="241"/>
      <c r="H556" s="242" t="s">
        <v>1</v>
      </c>
      <c r="I556" s="164"/>
      <c r="L556" s="162"/>
      <c r="M556" s="165"/>
      <c r="N556" s="166"/>
      <c r="O556" s="166"/>
      <c r="P556" s="166"/>
      <c r="Q556" s="166"/>
      <c r="R556" s="166"/>
      <c r="S556" s="166"/>
      <c r="T556" s="167"/>
      <c r="AT556" s="163" t="s">
        <v>147</v>
      </c>
      <c r="AU556" s="163" t="s">
        <v>85</v>
      </c>
      <c r="AV556" s="12" t="s">
        <v>83</v>
      </c>
      <c r="AW556" s="12" t="s">
        <v>32</v>
      </c>
      <c r="AX556" s="12" t="s">
        <v>75</v>
      </c>
      <c r="AY556" s="163" t="s">
        <v>134</v>
      </c>
    </row>
    <row r="557" spans="2:65" s="12" customFormat="1" x14ac:dyDescent="0.2">
      <c r="B557" s="162"/>
      <c r="C557" s="241"/>
      <c r="D557" s="238" t="s">
        <v>147</v>
      </c>
      <c r="E557" s="242" t="s">
        <v>1</v>
      </c>
      <c r="F557" s="243" t="s">
        <v>158</v>
      </c>
      <c r="G557" s="241"/>
      <c r="H557" s="242" t="s">
        <v>1</v>
      </c>
      <c r="I557" s="164"/>
      <c r="L557" s="162"/>
      <c r="M557" s="165"/>
      <c r="N557" s="166"/>
      <c r="O557" s="166"/>
      <c r="P557" s="166"/>
      <c r="Q557" s="166"/>
      <c r="R557" s="166"/>
      <c r="S557" s="166"/>
      <c r="T557" s="167"/>
      <c r="AT557" s="163" t="s">
        <v>147</v>
      </c>
      <c r="AU557" s="163" t="s">
        <v>85</v>
      </c>
      <c r="AV557" s="12" t="s">
        <v>83</v>
      </c>
      <c r="AW557" s="12" t="s">
        <v>32</v>
      </c>
      <c r="AX557" s="12" t="s">
        <v>75</v>
      </c>
      <c r="AY557" s="163" t="s">
        <v>134</v>
      </c>
    </row>
    <row r="558" spans="2:65" s="12" customFormat="1" x14ac:dyDescent="0.2">
      <c r="B558" s="162"/>
      <c r="C558" s="241"/>
      <c r="D558" s="238" t="s">
        <v>147</v>
      </c>
      <c r="E558" s="242" t="s">
        <v>1</v>
      </c>
      <c r="F558" s="243" t="s">
        <v>220</v>
      </c>
      <c r="G558" s="241"/>
      <c r="H558" s="242" t="s">
        <v>1</v>
      </c>
      <c r="I558" s="164"/>
      <c r="L558" s="162"/>
      <c r="M558" s="165"/>
      <c r="N558" s="166"/>
      <c r="O558" s="166"/>
      <c r="P558" s="166"/>
      <c r="Q558" s="166"/>
      <c r="R558" s="166"/>
      <c r="S558" s="166"/>
      <c r="T558" s="167"/>
      <c r="AT558" s="163" t="s">
        <v>147</v>
      </c>
      <c r="AU558" s="163" t="s">
        <v>85</v>
      </c>
      <c r="AV558" s="12" t="s">
        <v>83</v>
      </c>
      <c r="AW558" s="12" t="s">
        <v>32</v>
      </c>
      <c r="AX558" s="12" t="s">
        <v>75</v>
      </c>
      <c r="AY558" s="163" t="s">
        <v>134</v>
      </c>
    </row>
    <row r="559" spans="2:65" s="12" customFormat="1" x14ac:dyDescent="0.2">
      <c r="B559" s="162"/>
      <c r="C559" s="241"/>
      <c r="D559" s="238" t="s">
        <v>147</v>
      </c>
      <c r="E559" s="242" t="s">
        <v>1</v>
      </c>
      <c r="F559" s="243" t="s">
        <v>191</v>
      </c>
      <c r="G559" s="241"/>
      <c r="H559" s="242" t="s">
        <v>1</v>
      </c>
      <c r="I559" s="164"/>
      <c r="L559" s="162"/>
      <c r="M559" s="165"/>
      <c r="N559" s="166"/>
      <c r="O559" s="166"/>
      <c r="P559" s="166"/>
      <c r="Q559" s="166"/>
      <c r="R559" s="166"/>
      <c r="S559" s="166"/>
      <c r="T559" s="167"/>
      <c r="AT559" s="163" t="s">
        <v>147</v>
      </c>
      <c r="AU559" s="163" t="s">
        <v>85</v>
      </c>
      <c r="AV559" s="12" t="s">
        <v>83</v>
      </c>
      <c r="AW559" s="12" t="s">
        <v>32</v>
      </c>
      <c r="AX559" s="12" t="s">
        <v>75</v>
      </c>
      <c r="AY559" s="163" t="s">
        <v>134</v>
      </c>
    </row>
    <row r="560" spans="2:65" s="13" customFormat="1" ht="22.5" x14ac:dyDescent="0.2">
      <c r="B560" s="168"/>
      <c r="C560" s="244"/>
      <c r="D560" s="238" t="s">
        <v>147</v>
      </c>
      <c r="E560" s="245" t="s">
        <v>1</v>
      </c>
      <c r="F560" s="246" t="s">
        <v>285</v>
      </c>
      <c r="G560" s="244"/>
      <c r="H560" s="247">
        <v>7.6820000000000004</v>
      </c>
      <c r="I560" s="170"/>
      <c r="L560" s="168"/>
      <c r="M560" s="171"/>
      <c r="N560" s="172"/>
      <c r="O560" s="172"/>
      <c r="P560" s="172"/>
      <c r="Q560" s="172"/>
      <c r="R560" s="172"/>
      <c r="S560" s="172"/>
      <c r="T560" s="173"/>
      <c r="AT560" s="169" t="s">
        <v>147</v>
      </c>
      <c r="AU560" s="169" t="s">
        <v>85</v>
      </c>
      <c r="AV560" s="13" t="s">
        <v>85</v>
      </c>
      <c r="AW560" s="13" t="s">
        <v>32</v>
      </c>
      <c r="AX560" s="13" t="s">
        <v>75</v>
      </c>
      <c r="AY560" s="169" t="s">
        <v>134</v>
      </c>
    </row>
    <row r="561" spans="2:65" s="12" customFormat="1" ht="22.5" x14ac:dyDescent="0.2">
      <c r="B561" s="162"/>
      <c r="C561" s="241"/>
      <c r="D561" s="238" t="s">
        <v>147</v>
      </c>
      <c r="E561" s="242" t="s">
        <v>1</v>
      </c>
      <c r="F561" s="243" t="s">
        <v>222</v>
      </c>
      <c r="G561" s="241"/>
      <c r="H561" s="242" t="s">
        <v>1</v>
      </c>
      <c r="I561" s="164"/>
      <c r="L561" s="162"/>
      <c r="M561" s="165"/>
      <c r="N561" s="166"/>
      <c r="O561" s="166"/>
      <c r="P561" s="166"/>
      <c r="Q561" s="166"/>
      <c r="R561" s="166"/>
      <c r="S561" s="166"/>
      <c r="T561" s="167"/>
      <c r="AT561" s="163" t="s">
        <v>147</v>
      </c>
      <c r="AU561" s="163" t="s">
        <v>85</v>
      </c>
      <c r="AV561" s="12" t="s">
        <v>83</v>
      </c>
      <c r="AW561" s="12" t="s">
        <v>32</v>
      </c>
      <c r="AX561" s="12" t="s">
        <v>75</v>
      </c>
      <c r="AY561" s="163" t="s">
        <v>134</v>
      </c>
    </row>
    <row r="562" spans="2:65" s="13" customFormat="1" ht="22.5" x14ac:dyDescent="0.2">
      <c r="B562" s="168"/>
      <c r="C562" s="244"/>
      <c r="D562" s="238" t="s">
        <v>147</v>
      </c>
      <c r="E562" s="245" t="s">
        <v>1</v>
      </c>
      <c r="F562" s="246" t="s">
        <v>286</v>
      </c>
      <c r="G562" s="244"/>
      <c r="H562" s="247">
        <v>11.025</v>
      </c>
      <c r="I562" s="170"/>
      <c r="L562" s="168"/>
      <c r="M562" s="171"/>
      <c r="N562" s="172"/>
      <c r="O562" s="172"/>
      <c r="P562" s="172"/>
      <c r="Q562" s="172"/>
      <c r="R562" s="172"/>
      <c r="S562" s="172"/>
      <c r="T562" s="173"/>
      <c r="AT562" s="169" t="s">
        <v>147</v>
      </c>
      <c r="AU562" s="169" t="s">
        <v>85</v>
      </c>
      <c r="AV562" s="13" t="s">
        <v>85</v>
      </c>
      <c r="AW562" s="13" t="s">
        <v>32</v>
      </c>
      <c r="AX562" s="13" t="s">
        <v>75</v>
      </c>
      <c r="AY562" s="169" t="s">
        <v>134</v>
      </c>
    </row>
    <row r="563" spans="2:65" s="13" customFormat="1" ht="22.5" x14ac:dyDescent="0.2">
      <c r="B563" s="168"/>
      <c r="C563" s="244"/>
      <c r="D563" s="238" t="s">
        <v>147</v>
      </c>
      <c r="E563" s="245" t="s">
        <v>1</v>
      </c>
      <c r="F563" s="246" t="s">
        <v>287</v>
      </c>
      <c r="G563" s="244"/>
      <c r="H563" s="247">
        <v>16.187999999999999</v>
      </c>
      <c r="I563" s="170"/>
      <c r="L563" s="168"/>
      <c r="M563" s="171"/>
      <c r="N563" s="172"/>
      <c r="O563" s="172"/>
      <c r="P563" s="172"/>
      <c r="Q563" s="172"/>
      <c r="R563" s="172"/>
      <c r="S563" s="172"/>
      <c r="T563" s="173"/>
      <c r="AT563" s="169" t="s">
        <v>147</v>
      </c>
      <c r="AU563" s="169" t="s">
        <v>85</v>
      </c>
      <c r="AV563" s="13" t="s">
        <v>85</v>
      </c>
      <c r="AW563" s="13" t="s">
        <v>32</v>
      </c>
      <c r="AX563" s="13" t="s">
        <v>75</v>
      </c>
      <c r="AY563" s="169" t="s">
        <v>134</v>
      </c>
    </row>
    <row r="564" spans="2:65" s="13" customFormat="1" ht="22.5" x14ac:dyDescent="0.2">
      <c r="B564" s="168"/>
      <c r="C564" s="244"/>
      <c r="D564" s="238" t="s">
        <v>147</v>
      </c>
      <c r="E564" s="245" t="s">
        <v>1</v>
      </c>
      <c r="F564" s="246" t="s">
        <v>288</v>
      </c>
      <c r="G564" s="244"/>
      <c r="H564" s="247">
        <v>16.077999999999999</v>
      </c>
      <c r="I564" s="170"/>
      <c r="L564" s="168"/>
      <c r="M564" s="171"/>
      <c r="N564" s="172"/>
      <c r="O564" s="172"/>
      <c r="P564" s="172"/>
      <c r="Q564" s="172"/>
      <c r="R564" s="172"/>
      <c r="S564" s="172"/>
      <c r="T564" s="173"/>
      <c r="AT564" s="169" t="s">
        <v>147</v>
      </c>
      <c r="AU564" s="169" t="s">
        <v>85</v>
      </c>
      <c r="AV564" s="13" t="s">
        <v>85</v>
      </c>
      <c r="AW564" s="13" t="s">
        <v>32</v>
      </c>
      <c r="AX564" s="13" t="s">
        <v>75</v>
      </c>
      <c r="AY564" s="169" t="s">
        <v>134</v>
      </c>
    </row>
    <row r="565" spans="2:65" s="12" customFormat="1" x14ac:dyDescent="0.2">
      <c r="B565" s="162"/>
      <c r="C565" s="241"/>
      <c r="D565" s="238" t="s">
        <v>147</v>
      </c>
      <c r="E565" s="242" t="s">
        <v>1</v>
      </c>
      <c r="F565" s="243" t="s">
        <v>226</v>
      </c>
      <c r="G565" s="241"/>
      <c r="H565" s="242" t="s">
        <v>1</v>
      </c>
      <c r="I565" s="164"/>
      <c r="L565" s="162"/>
      <c r="M565" s="165"/>
      <c r="N565" s="166"/>
      <c r="O565" s="166"/>
      <c r="P565" s="166"/>
      <c r="Q565" s="166"/>
      <c r="R565" s="166"/>
      <c r="S565" s="166"/>
      <c r="T565" s="167"/>
      <c r="AT565" s="163" t="s">
        <v>147</v>
      </c>
      <c r="AU565" s="163" t="s">
        <v>85</v>
      </c>
      <c r="AV565" s="12" t="s">
        <v>83</v>
      </c>
      <c r="AW565" s="12" t="s">
        <v>32</v>
      </c>
      <c r="AX565" s="12" t="s">
        <v>75</v>
      </c>
      <c r="AY565" s="163" t="s">
        <v>134</v>
      </c>
    </row>
    <row r="566" spans="2:65" s="13" customFormat="1" ht="22.5" x14ac:dyDescent="0.2">
      <c r="B566" s="168"/>
      <c r="C566" s="244"/>
      <c r="D566" s="238" t="s">
        <v>147</v>
      </c>
      <c r="E566" s="245" t="s">
        <v>1</v>
      </c>
      <c r="F566" s="246" t="s">
        <v>289</v>
      </c>
      <c r="G566" s="244"/>
      <c r="H566" s="247">
        <v>166.36799999999999</v>
      </c>
      <c r="I566" s="170"/>
      <c r="L566" s="168"/>
      <c r="M566" s="171"/>
      <c r="N566" s="172"/>
      <c r="O566" s="172"/>
      <c r="P566" s="172"/>
      <c r="Q566" s="172"/>
      <c r="R566" s="172"/>
      <c r="S566" s="172"/>
      <c r="T566" s="173"/>
      <c r="AT566" s="169" t="s">
        <v>147</v>
      </c>
      <c r="AU566" s="169" t="s">
        <v>85</v>
      </c>
      <c r="AV566" s="13" t="s">
        <v>85</v>
      </c>
      <c r="AW566" s="13" t="s">
        <v>32</v>
      </c>
      <c r="AX566" s="13" t="s">
        <v>75</v>
      </c>
      <c r="AY566" s="169" t="s">
        <v>134</v>
      </c>
    </row>
    <row r="567" spans="2:65" s="13" customFormat="1" ht="22.5" x14ac:dyDescent="0.2">
      <c r="B567" s="168"/>
      <c r="C567" s="244"/>
      <c r="D567" s="238" t="s">
        <v>147</v>
      </c>
      <c r="E567" s="245" t="s">
        <v>1</v>
      </c>
      <c r="F567" s="246" t="s">
        <v>290</v>
      </c>
      <c r="G567" s="244"/>
      <c r="H567" s="247">
        <v>70.091999999999999</v>
      </c>
      <c r="I567" s="170"/>
      <c r="L567" s="168"/>
      <c r="M567" s="171"/>
      <c r="N567" s="172"/>
      <c r="O567" s="172"/>
      <c r="P567" s="172"/>
      <c r="Q567" s="172"/>
      <c r="R567" s="172"/>
      <c r="S567" s="172"/>
      <c r="T567" s="173"/>
      <c r="AT567" s="169" t="s">
        <v>147</v>
      </c>
      <c r="AU567" s="169" t="s">
        <v>85</v>
      </c>
      <c r="AV567" s="13" t="s">
        <v>85</v>
      </c>
      <c r="AW567" s="13" t="s">
        <v>32</v>
      </c>
      <c r="AX567" s="13" t="s">
        <v>75</v>
      </c>
      <c r="AY567" s="169" t="s">
        <v>134</v>
      </c>
    </row>
    <row r="568" spans="2:65" s="13" customFormat="1" ht="22.5" x14ac:dyDescent="0.2">
      <c r="B568" s="168"/>
      <c r="C568" s="244"/>
      <c r="D568" s="238" t="s">
        <v>147</v>
      </c>
      <c r="E568" s="245" t="s">
        <v>1</v>
      </c>
      <c r="F568" s="246" t="s">
        <v>291</v>
      </c>
      <c r="G568" s="244"/>
      <c r="H568" s="247">
        <v>105.241</v>
      </c>
      <c r="I568" s="170"/>
      <c r="L568" s="168"/>
      <c r="M568" s="171"/>
      <c r="N568" s="172"/>
      <c r="O568" s="172"/>
      <c r="P568" s="172"/>
      <c r="Q568" s="172"/>
      <c r="R568" s="172"/>
      <c r="S568" s="172"/>
      <c r="T568" s="173"/>
      <c r="AT568" s="169" t="s">
        <v>147</v>
      </c>
      <c r="AU568" s="169" t="s">
        <v>85</v>
      </c>
      <c r="AV568" s="13" t="s">
        <v>85</v>
      </c>
      <c r="AW568" s="13" t="s">
        <v>32</v>
      </c>
      <c r="AX568" s="13" t="s">
        <v>75</v>
      </c>
      <c r="AY568" s="169" t="s">
        <v>134</v>
      </c>
    </row>
    <row r="569" spans="2:65" s="14" customFormat="1" x14ac:dyDescent="0.2">
      <c r="B569" s="174"/>
      <c r="C569" s="248"/>
      <c r="D569" s="238" t="s">
        <v>147</v>
      </c>
      <c r="E569" s="249" t="s">
        <v>1</v>
      </c>
      <c r="F569" s="250" t="s">
        <v>152</v>
      </c>
      <c r="G569" s="248"/>
      <c r="H569" s="251">
        <v>392.67399999999998</v>
      </c>
      <c r="I569" s="176"/>
      <c r="L569" s="174"/>
      <c r="M569" s="177"/>
      <c r="N569" s="178"/>
      <c r="O569" s="178"/>
      <c r="P569" s="178"/>
      <c r="Q569" s="178"/>
      <c r="R569" s="178"/>
      <c r="S569" s="178"/>
      <c r="T569" s="179"/>
      <c r="AT569" s="175" t="s">
        <v>147</v>
      </c>
      <c r="AU569" s="175" t="s">
        <v>85</v>
      </c>
      <c r="AV569" s="14" t="s">
        <v>141</v>
      </c>
      <c r="AW569" s="14" t="s">
        <v>32</v>
      </c>
      <c r="AX569" s="14" t="s">
        <v>83</v>
      </c>
      <c r="AY569" s="175" t="s">
        <v>134</v>
      </c>
    </row>
    <row r="570" spans="2:65" s="1" customFormat="1" ht="24" customHeight="1" x14ac:dyDescent="0.2">
      <c r="B570" s="151"/>
      <c r="C570" s="232" t="s">
        <v>332</v>
      </c>
      <c r="D570" s="232" t="s">
        <v>136</v>
      </c>
      <c r="E570" s="233" t="s">
        <v>333</v>
      </c>
      <c r="F570" s="234" t="s">
        <v>334</v>
      </c>
      <c r="G570" s="235" t="s">
        <v>172</v>
      </c>
      <c r="H570" s="236">
        <v>120.429</v>
      </c>
      <c r="I570" s="153"/>
      <c r="J570" s="154">
        <f>ROUND(I570*H570,2)</f>
        <v>0</v>
      </c>
      <c r="K570" s="152" t="s">
        <v>140</v>
      </c>
      <c r="L570" s="31"/>
      <c r="M570" s="155" t="s">
        <v>1</v>
      </c>
      <c r="N570" s="156" t="s">
        <v>40</v>
      </c>
      <c r="O570" s="54"/>
      <c r="P570" s="157">
        <f>O570*H570</f>
        <v>0</v>
      </c>
      <c r="Q570" s="157">
        <v>0</v>
      </c>
      <c r="R570" s="157">
        <f>Q570*H570</f>
        <v>0</v>
      </c>
      <c r="S570" s="157">
        <v>0</v>
      </c>
      <c r="T570" s="158">
        <f>S570*H570</f>
        <v>0</v>
      </c>
      <c r="AR570" s="159" t="s">
        <v>141</v>
      </c>
      <c r="AT570" s="159" t="s">
        <v>136</v>
      </c>
      <c r="AU570" s="159" t="s">
        <v>85</v>
      </c>
      <c r="AY570" s="16" t="s">
        <v>134</v>
      </c>
      <c r="BE570" s="160">
        <f>IF(N570="základní",J570,0)</f>
        <v>0</v>
      </c>
      <c r="BF570" s="160">
        <f>IF(N570="snížená",J570,0)</f>
        <v>0</v>
      </c>
      <c r="BG570" s="160">
        <f>IF(N570="zákl. přenesená",J570,0)</f>
        <v>0</v>
      </c>
      <c r="BH570" s="160">
        <f>IF(N570="sníž. přenesená",J570,0)</f>
        <v>0</v>
      </c>
      <c r="BI570" s="160">
        <f>IF(N570="nulová",J570,0)</f>
        <v>0</v>
      </c>
      <c r="BJ570" s="16" t="s">
        <v>83</v>
      </c>
      <c r="BK570" s="160">
        <f>ROUND(I570*H570,2)</f>
        <v>0</v>
      </c>
      <c r="BL570" s="16" t="s">
        <v>141</v>
      </c>
      <c r="BM570" s="159" t="s">
        <v>335</v>
      </c>
    </row>
    <row r="571" spans="2:65" s="1" customFormat="1" ht="39" x14ac:dyDescent="0.2">
      <c r="B571" s="31"/>
      <c r="C571" s="237"/>
      <c r="D571" s="238" t="s">
        <v>143</v>
      </c>
      <c r="E571" s="237"/>
      <c r="F571" s="239" t="s">
        <v>336</v>
      </c>
      <c r="G571" s="237"/>
      <c r="H571" s="237"/>
      <c r="I571" s="90"/>
      <c r="L571" s="31"/>
      <c r="M571" s="161"/>
      <c r="N571" s="54"/>
      <c r="O571" s="54"/>
      <c r="P571" s="54"/>
      <c r="Q571" s="54"/>
      <c r="R571" s="54"/>
      <c r="S571" s="54"/>
      <c r="T571" s="55"/>
      <c r="AT571" s="16" t="s">
        <v>143</v>
      </c>
      <c r="AU571" s="16" t="s">
        <v>85</v>
      </c>
    </row>
    <row r="572" spans="2:65" s="1" customFormat="1" ht="87.75" x14ac:dyDescent="0.2">
      <c r="B572" s="31"/>
      <c r="C572" s="237"/>
      <c r="D572" s="238" t="s">
        <v>145</v>
      </c>
      <c r="E572" s="237"/>
      <c r="F572" s="240" t="s">
        <v>337</v>
      </c>
      <c r="G572" s="237"/>
      <c r="H572" s="237"/>
      <c r="I572" s="90"/>
      <c r="L572" s="31"/>
      <c r="M572" s="161"/>
      <c r="N572" s="54"/>
      <c r="O572" s="54"/>
      <c r="P572" s="54"/>
      <c r="Q572" s="54"/>
      <c r="R572" s="54"/>
      <c r="S572" s="54"/>
      <c r="T572" s="55"/>
      <c r="AT572" s="16" t="s">
        <v>145</v>
      </c>
      <c r="AU572" s="16" t="s">
        <v>85</v>
      </c>
    </row>
    <row r="573" spans="2:65" s="12" customFormat="1" x14ac:dyDescent="0.2">
      <c r="B573" s="162"/>
      <c r="C573" s="241"/>
      <c r="D573" s="238" t="s">
        <v>147</v>
      </c>
      <c r="E573" s="242" t="s">
        <v>1</v>
      </c>
      <c r="F573" s="243" t="s">
        <v>148</v>
      </c>
      <c r="G573" s="241"/>
      <c r="H573" s="242" t="s">
        <v>1</v>
      </c>
      <c r="I573" s="164"/>
      <c r="L573" s="162"/>
      <c r="M573" s="165"/>
      <c r="N573" s="166"/>
      <c r="O573" s="166"/>
      <c r="P573" s="166"/>
      <c r="Q573" s="166"/>
      <c r="R573" s="166"/>
      <c r="S573" s="166"/>
      <c r="T573" s="167"/>
      <c r="AT573" s="163" t="s">
        <v>147</v>
      </c>
      <c r="AU573" s="163" t="s">
        <v>85</v>
      </c>
      <c r="AV573" s="12" t="s">
        <v>83</v>
      </c>
      <c r="AW573" s="12" t="s">
        <v>32</v>
      </c>
      <c r="AX573" s="12" t="s">
        <v>75</v>
      </c>
      <c r="AY573" s="163" t="s">
        <v>134</v>
      </c>
    </row>
    <row r="574" spans="2:65" s="12" customFormat="1" x14ac:dyDescent="0.2">
      <c r="B574" s="162"/>
      <c r="C574" s="241"/>
      <c r="D574" s="238" t="s">
        <v>147</v>
      </c>
      <c r="E574" s="242" t="s">
        <v>1</v>
      </c>
      <c r="F574" s="243" t="s">
        <v>158</v>
      </c>
      <c r="G574" s="241"/>
      <c r="H574" s="242" t="s">
        <v>1</v>
      </c>
      <c r="I574" s="164"/>
      <c r="L574" s="162"/>
      <c r="M574" s="165"/>
      <c r="N574" s="166"/>
      <c r="O574" s="166"/>
      <c r="P574" s="166"/>
      <c r="Q574" s="166"/>
      <c r="R574" s="166"/>
      <c r="S574" s="166"/>
      <c r="T574" s="167"/>
      <c r="AT574" s="163" t="s">
        <v>147</v>
      </c>
      <c r="AU574" s="163" t="s">
        <v>85</v>
      </c>
      <c r="AV574" s="12" t="s">
        <v>83</v>
      </c>
      <c r="AW574" s="12" t="s">
        <v>32</v>
      </c>
      <c r="AX574" s="12" t="s">
        <v>75</v>
      </c>
      <c r="AY574" s="163" t="s">
        <v>134</v>
      </c>
    </row>
    <row r="575" spans="2:65" s="12" customFormat="1" x14ac:dyDescent="0.2">
      <c r="B575" s="162"/>
      <c r="C575" s="241"/>
      <c r="D575" s="238" t="s">
        <v>147</v>
      </c>
      <c r="E575" s="242" t="s">
        <v>1</v>
      </c>
      <c r="F575" s="243" t="s">
        <v>338</v>
      </c>
      <c r="G575" s="241"/>
      <c r="H575" s="242" t="s">
        <v>1</v>
      </c>
      <c r="I575" s="164"/>
      <c r="L575" s="162"/>
      <c r="M575" s="165"/>
      <c r="N575" s="166"/>
      <c r="O575" s="166"/>
      <c r="P575" s="166"/>
      <c r="Q575" s="166"/>
      <c r="R575" s="166"/>
      <c r="S575" s="166"/>
      <c r="T575" s="167"/>
      <c r="AT575" s="163" t="s">
        <v>147</v>
      </c>
      <c r="AU575" s="163" t="s">
        <v>85</v>
      </c>
      <c r="AV575" s="12" t="s">
        <v>83</v>
      </c>
      <c r="AW575" s="12" t="s">
        <v>32</v>
      </c>
      <c r="AX575" s="12" t="s">
        <v>75</v>
      </c>
      <c r="AY575" s="163" t="s">
        <v>134</v>
      </c>
    </row>
    <row r="576" spans="2:65" s="12" customFormat="1" x14ac:dyDescent="0.2">
      <c r="B576" s="162"/>
      <c r="C576" s="241"/>
      <c r="D576" s="238" t="s">
        <v>147</v>
      </c>
      <c r="E576" s="242" t="s">
        <v>1</v>
      </c>
      <c r="F576" s="243" t="s">
        <v>191</v>
      </c>
      <c r="G576" s="241"/>
      <c r="H576" s="242" t="s">
        <v>1</v>
      </c>
      <c r="I576" s="164"/>
      <c r="L576" s="162"/>
      <c r="M576" s="165"/>
      <c r="N576" s="166"/>
      <c r="O576" s="166"/>
      <c r="P576" s="166"/>
      <c r="Q576" s="166"/>
      <c r="R576" s="166"/>
      <c r="S576" s="166"/>
      <c r="T576" s="167"/>
      <c r="AT576" s="163" t="s">
        <v>147</v>
      </c>
      <c r="AU576" s="163" t="s">
        <v>85</v>
      </c>
      <c r="AV576" s="12" t="s">
        <v>83</v>
      </c>
      <c r="AW576" s="12" t="s">
        <v>32</v>
      </c>
      <c r="AX576" s="12" t="s">
        <v>75</v>
      </c>
      <c r="AY576" s="163" t="s">
        <v>134</v>
      </c>
    </row>
    <row r="577" spans="2:65" s="13" customFormat="1" x14ac:dyDescent="0.2">
      <c r="B577" s="168"/>
      <c r="C577" s="244"/>
      <c r="D577" s="238" t="s">
        <v>147</v>
      </c>
      <c r="E577" s="245" t="s">
        <v>1</v>
      </c>
      <c r="F577" s="246" t="s">
        <v>339</v>
      </c>
      <c r="G577" s="244"/>
      <c r="H577" s="247">
        <v>2.347</v>
      </c>
      <c r="I577" s="170"/>
      <c r="L577" s="168"/>
      <c r="M577" s="171"/>
      <c r="N577" s="172"/>
      <c r="O577" s="172"/>
      <c r="P577" s="172"/>
      <c r="Q577" s="172"/>
      <c r="R577" s="172"/>
      <c r="S577" s="172"/>
      <c r="T577" s="173"/>
      <c r="AT577" s="169" t="s">
        <v>147</v>
      </c>
      <c r="AU577" s="169" t="s">
        <v>85</v>
      </c>
      <c r="AV577" s="13" t="s">
        <v>85</v>
      </c>
      <c r="AW577" s="13" t="s">
        <v>32</v>
      </c>
      <c r="AX577" s="13" t="s">
        <v>75</v>
      </c>
      <c r="AY577" s="169" t="s">
        <v>134</v>
      </c>
    </row>
    <row r="578" spans="2:65" s="12" customFormat="1" ht="22.5" x14ac:dyDescent="0.2">
      <c r="B578" s="162"/>
      <c r="C578" s="241"/>
      <c r="D578" s="238" t="s">
        <v>147</v>
      </c>
      <c r="E578" s="242" t="s">
        <v>1</v>
      </c>
      <c r="F578" s="243" t="s">
        <v>222</v>
      </c>
      <c r="G578" s="241"/>
      <c r="H578" s="242" t="s">
        <v>1</v>
      </c>
      <c r="I578" s="164"/>
      <c r="L578" s="162"/>
      <c r="M578" s="165"/>
      <c r="N578" s="166"/>
      <c r="O578" s="166"/>
      <c r="P578" s="166"/>
      <c r="Q578" s="166"/>
      <c r="R578" s="166"/>
      <c r="S578" s="166"/>
      <c r="T578" s="167"/>
      <c r="AT578" s="163" t="s">
        <v>147</v>
      </c>
      <c r="AU578" s="163" t="s">
        <v>85</v>
      </c>
      <c r="AV578" s="12" t="s">
        <v>83</v>
      </c>
      <c r="AW578" s="12" t="s">
        <v>32</v>
      </c>
      <c r="AX578" s="12" t="s">
        <v>75</v>
      </c>
      <c r="AY578" s="163" t="s">
        <v>134</v>
      </c>
    </row>
    <row r="579" spans="2:65" s="13" customFormat="1" x14ac:dyDescent="0.2">
      <c r="B579" s="168"/>
      <c r="C579" s="244"/>
      <c r="D579" s="238" t="s">
        <v>147</v>
      </c>
      <c r="E579" s="245" t="s">
        <v>1</v>
      </c>
      <c r="F579" s="246" t="s">
        <v>340</v>
      </c>
      <c r="G579" s="244"/>
      <c r="H579" s="247">
        <v>3.3690000000000002</v>
      </c>
      <c r="I579" s="170"/>
      <c r="L579" s="168"/>
      <c r="M579" s="171"/>
      <c r="N579" s="172"/>
      <c r="O579" s="172"/>
      <c r="P579" s="172"/>
      <c r="Q579" s="172"/>
      <c r="R579" s="172"/>
      <c r="S579" s="172"/>
      <c r="T579" s="173"/>
      <c r="AT579" s="169" t="s">
        <v>147</v>
      </c>
      <c r="AU579" s="169" t="s">
        <v>85</v>
      </c>
      <c r="AV579" s="13" t="s">
        <v>85</v>
      </c>
      <c r="AW579" s="13" t="s">
        <v>32</v>
      </c>
      <c r="AX579" s="13" t="s">
        <v>75</v>
      </c>
      <c r="AY579" s="169" t="s">
        <v>134</v>
      </c>
    </row>
    <row r="580" spans="2:65" s="13" customFormat="1" x14ac:dyDescent="0.2">
      <c r="B580" s="168"/>
      <c r="C580" s="244"/>
      <c r="D580" s="238" t="s">
        <v>147</v>
      </c>
      <c r="E580" s="245" t="s">
        <v>1</v>
      </c>
      <c r="F580" s="246" t="s">
        <v>341</v>
      </c>
      <c r="G580" s="244"/>
      <c r="H580" s="247">
        <v>4.9459999999999997</v>
      </c>
      <c r="I580" s="170"/>
      <c r="L580" s="168"/>
      <c r="M580" s="171"/>
      <c r="N580" s="172"/>
      <c r="O580" s="172"/>
      <c r="P580" s="172"/>
      <c r="Q580" s="172"/>
      <c r="R580" s="172"/>
      <c r="S580" s="172"/>
      <c r="T580" s="173"/>
      <c r="AT580" s="169" t="s">
        <v>147</v>
      </c>
      <c r="AU580" s="169" t="s">
        <v>85</v>
      </c>
      <c r="AV580" s="13" t="s">
        <v>85</v>
      </c>
      <c r="AW580" s="13" t="s">
        <v>32</v>
      </c>
      <c r="AX580" s="13" t="s">
        <v>75</v>
      </c>
      <c r="AY580" s="169" t="s">
        <v>134</v>
      </c>
    </row>
    <row r="581" spans="2:65" s="13" customFormat="1" x14ac:dyDescent="0.2">
      <c r="B581" s="168"/>
      <c r="C581" s="244"/>
      <c r="D581" s="238" t="s">
        <v>147</v>
      </c>
      <c r="E581" s="245" t="s">
        <v>1</v>
      </c>
      <c r="F581" s="246" t="s">
        <v>342</v>
      </c>
      <c r="G581" s="244"/>
      <c r="H581" s="247">
        <v>4.9130000000000003</v>
      </c>
      <c r="I581" s="170"/>
      <c r="L581" s="168"/>
      <c r="M581" s="171"/>
      <c r="N581" s="172"/>
      <c r="O581" s="172"/>
      <c r="P581" s="172"/>
      <c r="Q581" s="172"/>
      <c r="R581" s="172"/>
      <c r="S581" s="172"/>
      <c r="T581" s="173"/>
      <c r="AT581" s="169" t="s">
        <v>147</v>
      </c>
      <c r="AU581" s="169" t="s">
        <v>85</v>
      </c>
      <c r="AV581" s="13" t="s">
        <v>85</v>
      </c>
      <c r="AW581" s="13" t="s">
        <v>32</v>
      </c>
      <c r="AX581" s="13" t="s">
        <v>75</v>
      </c>
      <c r="AY581" s="169" t="s">
        <v>134</v>
      </c>
    </row>
    <row r="582" spans="2:65" s="12" customFormat="1" x14ac:dyDescent="0.2">
      <c r="B582" s="162"/>
      <c r="C582" s="241"/>
      <c r="D582" s="238" t="s">
        <v>147</v>
      </c>
      <c r="E582" s="242" t="s">
        <v>1</v>
      </c>
      <c r="F582" s="243" t="s">
        <v>226</v>
      </c>
      <c r="G582" s="241"/>
      <c r="H582" s="242" t="s">
        <v>1</v>
      </c>
      <c r="I582" s="164"/>
      <c r="L582" s="162"/>
      <c r="M582" s="165"/>
      <c r="N582" s="166"/>
      <c r="O582" s="166"/>
      <c r="P582" s="166"/>
      <c r="Q582" s="166"/>
      <c r="R582" s="166"/>
      <c r="S582" s="166"/>
      <c r="T582" s="167"/>
      <c r="AT582" s="163" t="s">
        <v>147</v>
      </c>
      <c r="AU582" s="163" t="s">
        <v>85</v>
      </c>
      <c r="AV582" s="12" t="s">
        <v>83</v>
      </c>
      <c r="AW582" s="12" t="s">
        <v>32</v>
      </c>
      <c r="AX582" s="12" t="s">
        <v>75</v>
      </c>
      <c r="AY582" s="163" t="s">
        <v>134</v>
      </c>
    </row>
    <row r="583" spans="2:65" s="13" customFormat="1" x14ac:dyDescent="0.2">
      <c r="B583" s="168"/>
      <c r="C583" s="244"/>
      <c r="D583" s="238" t="s">
        <v>147</v>
      </c>
      <c r="E583" s="245" t="s">
        <v>1</v>
      </c>
      <c r="F583" s="246" t="s">
        <v>343</v>
      </c>
      <c r="G583" s="244"/>
      <c r="H583" s="247">
        <v>51.28</v>
      </c>
      <c r="I583" s="170"/>
      <c r="L583" s="168"/>
      <c r="M583" s="171"/>
      <c r="N583" s="172"/>
      <c r="O583" s="172"/>
      <c r="P583" s="172"/>
      <c r="Q583" s="172"/>
      <c r="R583" s="172"/>
      <c r="S583" s="172"/>
      <c r="T583" s="173"/>
      <c r="AT583" s="169" t="s">
        <v>147</v>
      </c>
      <c r="AU583" s="169" t="s">
        <v>85</v>
      </c>
      <c r="AV583" s="13" t="s">
        <v>85</v>
      </c>
      <c r="AW583" s="13" t="s">
        <v>32</v>
      </c>
      <c r="AX583" s="13" t="s">
        <v>75</v>
      </c>
      <c r="AY583" s="169" t="s">
        <v>134</v>
      </c>
    </row>
    <row r="584" spans="2:65" s="13" customFormat="1" x14ac:dyDescent="0.2">
      <c r="B584" s="168"/>
      <c r="C584" s="244"/>
      <c r="D584" s="238" t="s">
        <v>147</v>
      </c>
      <c r="E584" s="245" t="s">
        <v>1</v>
      </c>
      <c r="F584" s="246" t="s">
        <v>344</v>
      </c>
      <c r="G584" s="244"/>
      <c r="H584" s="247">
        <v>21.417000000000002</v>
      </c>
      <c r="I584" s="170"/>
      <c r="L584" s="168"/>
      <c r="M584" s="171"/>
      <c r="N584" s="172"/>
      <c r="O584" s="172"/>
      <c r="P584" s="172"/>
      <c r="Q584" s="172"/>
      <c r="R584" s="172"/>
      <c r="S584" s="172"/>
      <c r="T584" s="173"/>
      <c r="AT584" s="169" t="s">
        <v>147</v>
      </c>
      <c r="AU584" s="169" t="s">
        <v>85</v>
      </c>
      <c r="AV584" s="13" t="s">
        <v>85</v>
      </c>
      <c r="AW584" s="13" t="s">
        <v>32</v>
      </c>
      <c r="AX584" s="13" t="s">
        <v>75</v>
      </c>
      <c r="AY584" s="169" t="s">
        <v>134</v>
      </c>
    </row>
    <row r="585" spans="2:65" s="13" customFormat="1" x14ac:dyDescent="0.2">
      <c r="B585" s="168"/>
      <c r="C585" s="244"/>
      <c r="D585" s="238" t="s">
        <v>147</v>
      </c>
      <c r="E585" s="245" t="s">
        <v>1</v>
      </c>
      <c r="F585" s="246" t="s">
        <v>345</v>
      </c>
      <c r="G585" s="244"/>
      <c r="H585" s="247">
        <v>32.156999999999996</v>
      </c>
      <c r="I585" s="170"/>
      <c r="L585" s="168"/>
      <c r="M585" s="171"/>
      <c r="N585" s="172"/>
      <c r="O585" s="172"/>
      <c r="P585" s="172"/>
      <c r="Q585" s="172"/>
      <c r="R585" s="172"/>
      <c r="S585" s="172"/>
      <c r="T585" s="173"/>
      <c r="AT585" s="169" t="s">
        <v>147</v>
      </c>
      <c r="AU585" s="169" t="s">
        <v>85</v>
      </c>
      <c r="AV585" s="13" t="s">
        <v>85</v>
      </c>
      <c r="AW585" s="13" t="s">
        <v>32</v>
      </c>
      <c r="AX585" s="13" t="s">
        <v>75</v>
      </c>
      <c r="AY585" s="169" t="s">
        <v>134</v>
      </c>
    </row>
    <row r="586" spans="2:65" s="14" customFormat="1" x14ac:dyDescent="0.2">
      <c r="B586" s="174"/>
      <c r="C586" s="248"/>
      <c r="D586" s="238" t="s">
        <v>147</v>
      </c>
      <c r="E586" s="249" t="s">
        <v>1</v>
      </c>
      <c r="F586" s="250" t="s">
        <v>152</v>
      </c>
      <c r="G586" s="248"/>
      <c r="H586" s="251">
        <v>120.429</v>
      </c>
      <c r="I586" s="176"/>
      <c r="L586" s="174"/>
      <c r="M586" s="177"/>
      <c r="N586" s="178"/>
      <c r="O586" s="178"/>
      <c r="P586" s="178"/>
      <c r="Q586" s="178"/>
      <c r="R586" s="178"/>
      <c r="S586" s="178"/>
      <c r="T586" s="179"/>
      <c r="AT586" s="175" t="s">
        <v>147</v>
      </c>
      <c r="AU586" s="175" t="s">
        <v>85</v>
      </c>
      <c r="AV586" s="14" t="s">
        <v>141</v>
      </c>
      <c r="AW586" s="14" t="s">
        <v>32</v>
      </c>
      <c r="AX586" s="14" t="s">
        <v>83</v>
      </c>
      <c r="AY586" s="175" t="s">
        <v>134</v>
      </c>
    </row>
    <row r="587" spans="2:65" s="1" customFormat="1" ht="16.5" customHeight="1" x14ac:dyDescent="0.2">
      <c r="B587" s="151"/>
      <c r="C587" s="253" t="s">
        <v>346</v>
      </c>
      <c r="D587" s="253" t="s">
        <v>347</v>
      </c>
      <c r="E587" s="254" t="s">
        <v>348</v>
      </c>
      <c r="F587" s="255" t="s">
        <v>349</v>
      </c>
      <c r="G587" s="256" t="s">
        <v>350</v>
      </c>
      <c r="H587" s="257">
        <v>240.858</v>
      </c>
      <c r="I587" s="181"/>
      <c r="J587" s="182">
        <f>ROUND(I587*H587,2)</f>
        <v>0</v>
      </c>
      <c r="K587" s="180" t="s">
        <v>140</v>
      </c>
      <c r="L587" s="183"/>
      <c r="M587" s="184" t="s">
        <v>1</v>
      </c>
      <c r="N587" s="185" t="s">
        <v>40</v>
      </c>
      <c r="O587" s="54"/>
      <c r="P587" s="157">
        <f>O587*H587</f>
        <v>0</v>
      </c>
      <c r="Q587" s="157">
        <v>1</v>
      </c>
      <c r="R587" s="157">
        <f>Q587*H587</f>
        <v>240.858</v>
      </c>
      <c r="S587" s="157">
        <v>0</v>
      </c>
      <c r="T587" s="158">
        <f>S587*H587</f>
        <v>0</v>
      </c>
      <c r="AR587" s="159" t="s">
        <v>214</v>
      </c>
      <c r="AT587" s="159" t="s">
        <v>347</v>
      </c>
      <c r="AU587" s="159" t="s">
        <v>85</v>
      </c>
      <c r="AY587" s="16" t="s">
        <v>134</v>
      </c>
      <c r="BE587" s="160">
        <f>IF(N587="základní",J587,0)</f>
        <v>0</v>
      </c>
      <c r="BF587" s="160">
        <f>IF(N587="snížená",J587,0)</f>
        <v>0</v>
      </c>
      <c r="BG587" s="160">
        <f>IF(N587="zákl. přenesená",J587,0)</f>
        <v>0</v>
      </c>
      <c r="BH587" s="160">
        <f>IF(N587="sníž. přenesená",J587,0)</f>
        <v>0</v>
      </c>
      <c r="BI587" s="160">
        <f>IF(N587="nulová",J587,0)</f>
        <v>0</v>
      </c>
      <c r="BJ587" s="16" t="s">
        <v>83</v>
      </c>
      <c r="BK587" s="160">
        <f>ROUND(I587*H587,2)</f>
        <v>0</v>
      </c>
      <c r="BL587" s="16" t="s">
        <v>141</v>
      </c>
      <c r="BM587" s="159" t="s">
        <v>351</v>
      </c>
    </row>
    <row r="588" spans="2:65" s="1" customFormat="1" x14ac:dyDescent="0.2">
      <c r="B588" s="31"/>
      <c r="C588" s="237"/>
      <c r="D588" s="238" t="s">
        <v>143</v>
      </c>
      <c r="E588" s="237"/>
      <c r="F588" s="239" t="s">
        <v>349</v>
      </c>
      <c r="G588" s="237"/>
      <c r="H588" s="237"/>
      <c r="I588" s="90"/>
      <c r="L588" s="31"/>
      <c r="M588" s="161"/>
      <c r="N588" s="54"/>
      <c r="O588" s="54"/>
      <c r="P588" s="54"/>
      <c r="Q588" s="54"/>
      <c r="R588" s="54"/>
      <c r="S588" s="54"/>
      <c r="T588" s="55"/>
      <c r="AT588" s="16" t="s">
        <v>143</v>
      </c>
      <c r="AU588" s="16" t="s">
        <v>85</v>
      </c>
    </row>
    <row r="589" spans="2:65" s="12" customFormat="1" x14ac:dyDescent="0.2">
      <c r="B589" s="162"/>
      <c r="C589" s="241"/>
      <c r="D589" s="238" t="s">
        <v>147</v>
      </c>
      <c r="E589" s="242" t="s">
        <v>1</v>
      </c>
      <c r="F589" s="243" t="s">
        <v>148</v>
      </c>
      <c r="G589" s="241"/>
      <c r="H589" s="242" t="s">
        <v>1</v>
      </c>
      <c r="I589" s="164"/>
      <c r="L589" s="162"/>
      <c r="M589" s="165"/>
      <c r="N589" s="166"/>
      <c r="O589" s="166"/>
      <c r="P589" s="166"/>
      <c r="Q589" s="166"/>
      <c r="R589" s="166"/>
      <c r="S589" s="166"/>
      <c r="T589" s="167"/>
      <c r="AT589" s="163" t="s">
        <v>147</v>
      </c>
      <c r="AU589" s="163" t="s">
        <v>85</v>
      </c>
      <c r="AV589" s="12" t="s">
        <v>83</v>
      </c>
      <c r="AW589" s="12" t="s">
        <v>32</v>
      </c>
      <c r="AX589" s="12" t="s">
        <v>75</v>
      </c>
      <c r="AY589" s="163" t="s">
        <v>134</v>
      </c>
    </row>
    <row r="590" spans="2:65" s="12" customFormat="1" x14ac:dyDescent="0.2">
      <c r="B590" s="162"/>
      <c r="C590" s="241"/>
      <c r="D590" s="238" t="s">
        <v>147</v>
      </c>
      <c r="E590" s="242" t="s">
        <v>1</v>
      </c>
      <c r="F590" s="243" t="s">
        <v>158</v>
      </c>
      <c r="G590" s="241"/>
      <c r="H590" s="242" t="s">
        <v>1</v>
      </c>
      <c r="I590" s="164"/>
      <c r="L590" s="162"/>
      <c r="M590" s="165"/>
      <c r="N590" s="166"/>
      <c r="O590" s="166"/>
      <c r="P590" s="166"/>
      <c r="Q590" s="166"/>
      <c r="R590" s="166"/>
      <c r="S590" s="166"/>
      <c r="T590" s="167"/>
      <c r="AT590" s="163" t="s">
        <v>147</v>
      </c>
      <c r="AU590" s="163" t="s">
        <v>85</v>
      </c>
      <c r="AV590" s="12" t="s">
        <v>83</v>
      </c>
      <c r="AW590" s="12" t="s">
        <v>32</v>
      </c>
      <c r="AX590" s="12" t="s">
        <v>75</v>
      </c>
      <c r="AY590" s="163" t="s">
        <v>134</v>
      </c>
    </row>
    <row r="591" spans="2:65" s="12" customFormat="1" x14ac:dyDescent="0.2">
      <c r="B591" s="162"/>
      <c r="C591" s="241"/>
      <c r="D591" s="238" t="s">
        <v>147</v>
      </c>
      <c r="E591" s="242" t="s">
        <v>1</v>
      </c>
      <c r="F591" s="243" t="s">
        <v>338</v>
      </c>
      <c r="G591" s="241"/>
      <c r="H591" s="242" t="s">
        <v>1</v>
      </c>
      <c r="I591" s="164"/>
      <c r="L591" s="162"/>
      <c r="M591" s="165"/>
      <c r="N591" s="166"/>
      <c r="O591" s="166"/>
      <c r="P591" s="166"/>
      <c r="Q591" s="166"/>
      <c r="R591" s="166"/>
      <c r="S591" s="166"/>
      <c r="T591" s="167"/>
      <c r="AT591" s="163" t="s">
        <v>147</v>
      </c>
      <c r="AU591" s="163" t="s">
        <v>85</v>
      </c>
      <c r="AV591" s="12" t="s">
        <v>83</v>
      </c>
      <c r="AW591" s="12" t="s">
        <v>32</v>
      </c>
      <c r="AX591" s="12" t="s">
        <v>75</v>
      </c>
      <c r="AY591" s="163" t="s">
        <v>134</v>
      </c>
    </row>
    <row r="592" spans="2:65" s="12" customFormat="1" x14ac:dyDescent="0.2">
      <c r="B592" s="162"/>
      <c r="C592" s="241"/>
      <c r="D592" s="238" t="s">
        <v>147</v>
      </c>
      <c r="E592" s="242" t="s">
        <v>1</v>
      </c>
      <c r="F592" s="243" t="s">
        <v>191</v>
      </c>
      <c r="G592" s="241"/>
      <c r="H592" s="242" t="s">
        <v>1</v>
      </c>
      <c r="I592" s="164"/>
      <c r="L592" s="162"/>
      <c r="M592" s="165"/>
      <c r="N592" s="166"/>
      <c r="O592" s="166"/>
      <c r="P592" s="166"/>
      <c r="Q592" s="166"/>
      <c r="R592" s="166"/>
      <c r="S592" s="166"/>
      <c r="T592" s="167"/>
      <c r="AT592" s="163" t="s">
        <v>147</v>
      </c>
      <c r="AU592" s="163" t="s">
        <v>85</v>
      </c>
      <c r="AV592" s="12" t="s">
        <v>83</v>
      </c>
      <c r="AW592" s="12" t="s">
        <v>32</v>
      </c>
      <c r="AX592" s="12" t="s">
        <v>75</v>
      </c>
      <c r="AY592" s="163" t="s">
        <v>134</v>
      </c>
    </row>
    <row r="593" spans="2:65" s="13" customFormat="1" x14ac:dyDescent="0.2">
      <c r="B593" s="168"/>
      <c r="C593" s="244"/>
      <c r="D593" s="238" t="s">
        <v>147</v>
      </c>
      <c r="E593" s="245" t="s">
        <v>1</v>
      </c>
      <c r="F593" s="246" t="s">
        <v>339</v>
      </c>
      <c r="G593" s="244"/>
      <c r="H593" s="247">
        <v>2.347</v>
      </c>
      <c r="I593" s="170"/>
      <c r="L593" s="168"/>
      <c r="M593" s="171"/>
      <c r="N593" s="172"/>
      <c r="O593" s="172"/>
      <c r="P593" s="172"/>
      <c r="Q593" s="172"/>
      <c r="R593" s="172"/>
      <c r="S593" s="172"/>
      <c r="T593" s="173"/>
      <c r="AT593" s="169" t="s">
        <v>147</v>
      </c>
      <c r="AU593" s="169" t="s">
        <v>85</v>
      </c>
      <c r="AV593" s="13" t="s">
        <v>85</v>
      </c>
      <c r="AW593" s="13" t="s">
        <v>32</v>
      </c>
      <c r="AX593" s="13" t="s">
        <v>75</v>
      </c>
      <c r="AY593" s="169" t="s">
        <v>134</v>
      </c>
    </row>
    <row r="594" spans="2:65" s="12" customFormat="1" ht="22.5" x14ac:dyDescent="0.2">
      <c r="B594" s="162"/>
      <c r="C594" s="241"/>
      <c r="D594" s="238" t="s">
        <v>147</v>
      </c>
      <c r="E594" s="242" t="s">
        <v>1</v>
      </c>
      <c r="F594" s="243" t="s">
        <v>222</v>
      </c>
      <c r="G594" s="241"/>
      <c r="H594" s="242" t="s">
        <v>1</v>
      </c>
      <c r="I594" s="164"/>
      <c r="L594" s="162"/>
      <c r="M594" s="165"/>
      <c r="N594" s="166"/>
      <c r="O594" s="166"/>
      <c r="P594" s="166"/>
      <c r="Q594" s="166"/>
      <c r="R594" s="166"/>
      <c r="S594" s="166"/>
      <c r="T594" s="167"/>
      <c r="AT594" s="163" t="s">
        <v>147</v>
      </c>
      <c r="AU594" s="163" t="s">
        <v>85</v>
      </c>
      <c r="AV594" s="12" t="s">
        <v>83</v>
      </c>
      <c r="AW594" s="12" t="s">
        <v>32</v>
      </c>
      <c r="AX594" s="12" t="s">
        <v>75</v>
      </c>
      <c r="AY594" s="163" t="s">
        <v>134</v>
      </c>
    </row>
    <row r="595" spans="2:65" s="13" customFormat="1" x14ac:dyDescent="0.2">
      <c r="B595" s="168"/>
      <c r="C595" s="244"/>
      <c r="D595" s="238" t="s">
        <v>147</v>
      </c>
      <c r="E595" s="245" t="s">
        <v>1</v>
      </c>
      <c r="F595" s="246" t="s">
        <v>340</v>
      </c>
      <c r="G595" s="244"/>
      <c r="H595" s="247">
        <v>3.3690000000000002</v>
      </c>
      <c r="I595" s="170"/>
      <c r="L595" s="168"/>
      <c r="M595" s="171"/>
      <c r="N595" s="172"/>
      <c r="O595" s="172"/>
      <c r="P595" s="172"/>
      <c r="Q595" s="172"/>
      <c r="R595" s="172"/>
      <c r="S595" s="172"/>
      <c r="T595" s="173"/>
      <c r="AT595" s="169" t="s">
        <v>147</v>
      </c>
      <c r="AU595" s="169" t="s">
        <v>85</v>
      </c>
      <c r="AV595" s="13" t="s">
        <v>85</v>
      </c>
      <c r="AW595" s="13" t="s">
        <v>32</v>
      </c>
      <c r="AX595" s="13" t="s">
        <v>75</v>
      </c>
      <c r="AY595" s="169" t="s">
        <v>134</v>
      </c>
    </row>
    <row r="596" spans="2:65" s="13" customFormat="1" x14ac:dyDescent="0.2">
      <c r="B596" s="168"/>
      <c r="C596" s="244"/>
      <c r="D596" s="238" t="s">
        <v>147</v>
      </c>
      <c r="E596" s="245" t="s">
        <v>1</v>
      </c>
      <c r="F596" s="246" t="s">
        <v>341</v>
      </c>
      <c r="G596" s="244"/>
      <c r="H596" s="247">
        <v>4.9459999999999997</v>
      </c>
      <c r="I596" s="170"/>
      <c r="L596" s="168"/>
      <c r="M596" s="171"/>
      <c r="N596" s="172"/>
      <c r="O596" s="172"/>
      <c r="P596" s="172"/>
      <c r="Q596" s="172"/>
      <c r="R596" s="172"/>
      <c r="S596" s="172"/>
      <c r="T596" s="173"/>
      <c r="AT596" s="169" t="s">
        <v>147</v>
      </c>
      <c r="AU596" s="169" t="s">
        <v>85</v>
      </c>
      <c r="AV596" s="13" t="s">
        <v>85</v>
      </c>
      <c r="AW596" s="13" t="s">
        <v>32</v>
      </c>
      <c r="AX596" s="13" t="s">
        <v>75</v>
      </c>
      <c r="AY596" s="169" t="s">
        <v>134</v>
      </c>
    </row>
    <row r="597" spans="2:65" s="13" customFormat="1" x14ac:dyDescent="0.2">
      <c r="B597" s="168"/>
      <c r="C597" s="244"/>
      <c r="D597" s="238" t="s">
        <v>147</v>
      </c>
      <c r="E597" s="245" t="s">
        <v>1</v>
      </c>
      <c r="F597" s="246" t="s">
        <v>342</v>
      </c>
      <c r="G597" s="244"/>
      <c r="H597" s="247">
        <v>4.9130000000000003</v>
      </c>
      <c r="I597" s="170"/>
      <c r="L597" s="168"/>
      <c r="M597" s="171"/>
      <c r="N597" s="172"/>
      <c r="O597" s="172"/>
      <c r="P597" s="172"/>
      <c r="Q597" s="172"/>
      <c r="R597" s="172"/>
      <c r="S597" s="172"/>
      <c r="T597" s="173"/>
      <c r="AT597" s="169" t="s">
        <v>147</v>
      </c>
      <c r="AU597" s="169" t="s">
        <v>85</v>
      </c>
      <c r="AV597" s="13" t="s">
        <v>85</v>
      </c>
      <c r="AW597" s="13" t="s">
        <v>32</v>
      </c>
      <c r="AX597" s="13" t="s">
        <v>75</v>
      </c>
      <c r="AY597" s="169" t="s">
        <v>134</v>
      </c>
    </row>
    <row r="598" spans="2:65" s="12" customFormat="1" x14ac:dyDescent="0.2">
      <c r="B598" s="162"/>
      <c r="C598" s="241"/>
      <c r="D598" s="238" t="s">
        <v>147</v>
      </c>
      <c r="E598" s="242" t="s">
        <v>1</v>
      </c>
      <c r="F598" s="243" t="s">
        <v>226</v>
      </c>
      <c r="G598" s="241"/>
      <c r="H598" s="242" t="s">
        <v>1</v>
      </c>
      <c r="I598" s="164"/>
      <c r="L598" s="162"/>
      <c r="M598" s="165"/>
      <c r="N598" s="166"/>
      <c r="O598" s="166"/>
      <c r="P598" s="166"/>
      <c r="Q598" s="166"/>
      <c r="R598" s="166"/>
      <c r="S598" s="166"/>
      <c r="T598" s="167"/>
      <c r="AT598" s="163" t="s">
        <v>147</v>
      </c>
      <c r="AU598" s="163" t="s">
        <v>85</v>
      </c>
      <c r="AV598" s="12" t="s">
        <v>83</v>
      </c>
      <c r="AW598" s="12" t="s">
        <v>32</v>
      </c>
      <c r="AX598" s="12" t="s">
        <v>75</v>
      </c>
      <c r="AY598" s="163" t="s">
        <v>134</v>
      </c>
    </row>
    <row r="599" spans="2:65" s="13" customFormat="1" x14ac:dyDescent="0.2">
      <c r="B599" s="168"/>
      <c r="C599" s="244"/>
      <c r="D599" s="238" t="s">
        <v>147</v>
      </c>
      <c r="E599" s="245" t="s">
        <v>1</v>
      </c>
      <c r="F599" s="246" t="s">
        <v>343</v>
      </c>
      <c r="G599" s="244"/>
      <c r="H599" s="247">
        <v>51.28</v>
      </c>
      <c r="I599" s="170"/>
      <c r="L599" s="168"/>
      <c r="M599" s="171"/>
      <c r="N599" s="172"/>
      <c r="O599" s="172"/>
      <c r="P599" s="172"/>
      <c r="Q599" s="172"/>
      <c r="R599" s="172"/>
      <c r="S599" s="172"/>
      <c r="T599" s="173"/>
      <c r="AT599" s="169" t="s">
        <v>147</v>
      </c>
      <c r="AU599" s="169" t="s">
        <v>85</v>
      </c>
      <c r="AV599" s="13" t="s">
        <v>85</v>
      </c>
      <c r="AW599" s="13" t="s">
        <v>32</v>
      </c>
      <c r="AX599" s="13" t="s">
        <v>75</v>
      </c>
      <c r="AY599" s="169" t="s">
        <v>134</v>
      </c>
    </row>
    <row r="600" spans="2:65" s="13" customFormat="1" x14ac:dyDescent="0.2">
      <c r="B600" s="168"/>
      <c r="C600" s="244"/>
      <c r="D600" s="238" t="s">
        <v>147</v>
      </c>
      <c r="E600" s="245" t="s">
        <v>1</v>
      </c>
      <c r="F600" s="246" t="s">
        <v>344</v>
      </c>
      <c r="G600" s="244"/>
      <c r="H600" s="247">
        <v>21.417000000000002</v>
      </c>
      <c r="I600" s="170"/>
      <c r="L600" s="168"/>
      <c r="M600" s="171"/>
      <c r="N600" s="172"/>
      <c r="O600" s="172"/>
      <c r="P600" s="172"/>
      <c r="Q600" s="172"/>
      <c r="R600" s="172"/>
      <c r="S600" s="172"/>
      <c r="T600" s="173"/>
      <c r="AT600" s="169" t="s">
        <v>147</v>
      </c>
      <c r="AU600" s="169" t="s">
        <v>85</v>
      </c>
      <c r="AV600" s="13" t="s">
        <v>85</v>
      </c>
      <c r="AW600" s="13" t="s">
        <v>32</v>
      </c>
      <c r="AX600" s="13" t="s">
        <v>75</v>
      </c>
      <c r="AY600" s="169" t="s">
        <v>134</v>
      </c>
    </row>
    <row r="601" spans="2:65" s="13" customFormat="1" x14ac:dyDescent="0.2">
      <c r="B601" s="168"/>
      <c r="C601" s="244"/>
      <c r="D601" s="238" t="s">
        <v>147</v>
      </c>
      <c r="E601" s="245" t="s">
        <v>1</v>
      </c>
      <c r="F601" s="246" t="s">
        <v>345</v>
      </c>
      <c r="G601" s="244"/>
      <c r="H601" s="247">
        <v>32.156999999999996</v>
      </c>
      <c r="I601" s="170"/>
      <c r="L601" s="168"/>
      <c r="M601" s="171"/>
      <c r="N601" s="172"/>
      <c r="O601" s="172"/>
      <c r="P601" s="172"/>
      <c r="Q601" s="172"/>
      <c r="R601" s="172"/>
      <c r="S601" s="172"/>
      <c r="T601" s="173"/>
      <c r="AT601" s="169" t="s">
        <v>147</v>
      </c>
      <c r="AU601" s="169" t="s">
        <v>85</v>
      </c>
      <c r="AV601" s="13" t="s">
        <v>85</v>
      </c>
      <c r="AW601" s="13" t="s">
        <v>32</v>
      </c>
      <c r="AX601" s="13" t="s">
        <v>75</v>
      </c>
      <c r="AY601" s="169" t="s">
        <v>134</v>
      </c>
    </row>
    <row r="602" spans="2:65" s="14" customFormat="1" x14ac:dyDescent="0.2">
      <c r="B602" s="174"/>
      <c r="C602" s="248"/>
      <c r="D602" s="238" t="s">
        <v>147</v>
      </c>
      <c r="E602" s="249" t="s">
        <v>1</v>
      </c>
      <c r="F602" s="250" t="s">
        <v>152</v>
      </c>
      <c r="G602" s="248"/>
      <c r="H602" s="251">
        <v>120.429</v>
      </c>
      <c r="I602" s="176"/>
      <c r="L602" s="174"/>
      <c r="M602" s="177"/>
      <c r="N602" s="178"/>
      <c r="O602" s="178"/>
      <c r="P602" s="178"/>
      <c r="Q602" s="178"/>
      <c r="R602" s="178"/>
      <c r="S602" s="178"/>
      <c r="T602" s="179"/>
      <c r="AT602" s="175" t="s">
        <v>147</v>
      </c>
      <c r="AU602" s="175" t="s">
        <v>85</v>
      </c>
      <c r="AV602" s="14" t="s">
        <v>141</v>
      </c>
      <c r="AW602" s="14" t="s">
        <v>32</v>
      </c>
      <c r="AX602" s="14" t="s">
        <v>83</v>
      </c>
      <c r="AY602" s="175" t="s">
        <v>134</v>
      </c>
    </row>
    <row r="603" spans="2:65" s="13" customFormat="1" x14ac:dyDescent="0.2">
      <c r="B603" s="168"/>
      <c r="C603" s="244"/>
      <c r="D603" s="238" t="s">
        <v>147</v>
      </c>
      <c r="E603" s="244"/>
      <c r="F603" s="246" t="s">
        <v>352</v>
      </c>
      <c r="G603" s="244"/>
      <c r="H603" s="247">
        <v>240.858</v>
      </c>
      <c r="I603" s="170"/>
      <c r="L603" s="168"/>
      <c r="M603" s="171"/>
      <c r="N603" s="172"/>
      <c r="O603" s="172"/>
      <c r="P603" s="172"/>
      <c r="Q603" s="172"/>
      <c r="R603" s="172"/>
      <c r="S603" s="172"/>
      <c r="T603" s="173"/>
      <c r="AT603" s="169" t="s">
        <v>147</v>
      </c>
      <c r="AU603" s="169" t="s">
        <v>85</v>
      </c>
      <c r="AV603" s="13" t="s">
        <v>85</v>
      </c>
      <c r="AW603" s="13" t="s">
        <v>3</v>
      </c>
      <c r="AX603" s="13" t="s">
        <v>83</v>
      </c>
      <c r="AY603" s="169" t="s">
        <v>134</v>
      </c>
    </row>
    <row r="604" spans="2:65" s="1" customFormat="1" ht="24" customHeight="1" x14ac:dyDescent="0.2">
      <c r="B604" s="151"/>
      <c r="C604" s="232" t="s">
        <v>353</v>
      </c>
      <c r="D604" s="232" t="s">
        <v>136</v>
      </c>
      <c r="E604" s="233" t="s">
        <v>354</v>
      </c>
      <c r="F604" s="234" t="s">
        <v>355</v>
      </c>
      <c r="G604" s="235" t="s">
        <v>139</v>
      </c>
      <c r="H604" s="236">
        <v>215.60400000000001</v>
      </c>
      <c r="I604" s="153"/>
      <c r="J604" s="154">
        <f>ROUND(I604*H604,2)</f>
        <v>0</v>
      </c>
      <c r="K604" s="152" t="s">
        <v>140</v>
      </c>
      <c r="L604" s="31"/>
      <c r="M604" s="155" t="s">
        <v>1</v>
      </c>
      <c r="N604" s="156" t="s">
        <v>40</v>
      </c>
      <c r="O604" s="54"/>
      <c r="P604" s="157">
        <f>O604*H604</f>
        <v>0</v>
      </c>
      <c r="Q604" s="157">
        <v>0</v>
      </c>
      <c r="R604" s="157">
        <f>Q604*H604</f>
        <v>0</v>
      </c>
      <c r="S604" s="157">
        <v>0</v>
      </c>
      <c r="T604" s="158">
        <f>S604*H604</f>
        <v>0</v>
      </c>
      <c r="AR604" s="159" t="s">
        <v>141</v>
      </c>
      <c r="AT604" s="159" t="s">
        <v>136</v>
      </c>
      <c r="AU604" s="159" t="s">
        <v>85</v>
      </c>
      <c r="AY604" s="16" t="s">
        <v>134</v>
      </c>
      <c r="BE604" s="160">
        <f>IF(N604="základní",J604,0)</f>
        <v>0</v>
      </c>
      <c r="BF604" s="160">
        <f>IF(N604="snížená",J604,0)</f>
        <v>0</v>
      </c>
      <c r="BG604" s="160">
        <f>IF(N604="zákl. přenesená",J604,0)</f>
        <v>0</v>
      </c>
      <c r="BH604" s="160">
        <f>IF(N604="sníž. přenesená",J604,0)</f>
        <v>0</v>
      </c>
      <c r="BI604" s="160">
        <f>IF(N604="nulová",J604,0)</f>
        <v>0</v>
      </c>
      <c r="BJ604" s="16" t="s">
        <v>83</v>
      </c>
      <c r="BK604" s="160">
        <f>ROUND(I604*H604,2)</f>
        <v>0</v>
      </c>
      <c r="BL604" s="16" t="s">
        <v>141</v>
      </c>
      <c r="BM604" s="159" t="s">
        <v>356</v>
      </c>
    </row>
    <row r="605" spans="2:65" s="1" customFormat="1" ht="19.5" x14ac:dyDescent="0.2">
      <c r="B605" s="31"/>
      <c r="C605" s="237"/>
      <c r="D605" s="238" t="s">
        <v>143</v>
      </c>
      <c r="E605" s="237"/>
      <c r="F605" s="239" t="s">
        <v>357</v>
      </c>
      <c r="G605" s="237"/>
      <c r="H605" s="237"/>
      <c r="I605" s="90"/>
      <c r="L605" s="31"/>
      <c r="M605" s="161"/>
      <c r="N605" s="54"/>
      <c r="O605" s="54"/>
      <c r="P605" s="54"/>
      <c r="Q605" s="54"/>
      <c r="R605" s="54"/>
      <c r="S605" s="54"/>
      <c r="T605" s="55"/>
      <c r="AT605" s="16" t="s">
        <v>143</v>
      </c>
      <c r="AU605" s="16" t="s">
        <v>85</v>
      </c>
    </row>
    <row r="606" spans="2:65" s="1" customFormat="1" ht="117" x14ac:dyDescent="0.2">
      <c r="B606" s="31"/>
      <c r="C606" s="237"/>
      <c r="D606" s="238" t="s">
        <v>145</v>
      </c>
      <c r="E606" s="237"/>
      <c r="F606" s="240" t="s">
        <v>358</v>
      </c>
      <c r="G606" s="237"/>
      <c r="H606" s="237"/>
      <c r="I606" s="90"/>
      <c r="L606" s="31"/>
      <c r="M606" s="161"/>
      <c r="N606" s="54"/>
      <c r="O606" s="54"/>
      <c r="P606" s="54"/>
      <c r="Q606" s="54"/>
      <c r="R606" s="54"/>
      <c r="S606" s="54"/>
      <c r="T606" s="55"/>
      <c r="AT606" s="16" t="s">
        <v>145</v>
      </c>
      <c r="AU606" s="16" t="s">
        <v>85</v>
      </c>
    </row>
    <row r="607" spans="2:65" s="12" customFormat="1" x14ac:dyDescent="0.2">
      <c r="B607" s="162"/>
      <c r="C607" s="241"/>
      <c r="D607" s="238" t="s">
        <v>147</v>
      </c>
      <c r="E607" s="242" t="s">
        <v>1</v>
      </c>
      <c r="F607" s="243" t="s">
        <v>148</v>
      </c>
      <c r="G607" s="241"/>
      <c r="H607" s="242" t="s">
        <v>1</v>
      </c>
      <c r="I607" s="164"/>
      <c r="L607" s="162"/>
      <c r="M607" s="165"/>
      <c r="N607" s="166"/>
      <c r="O607" s="166"/>
      <c r="P607" s="166"/>
      <c r="Q607" s="166"/>
      <c r="R607" s="166"/>
      <c r="S607" s="166"/>
      <c r="T607" s="167"/>
      <c r="AT607" s="163" t="s">
        <v>147</v>
      </c>
      <c r="AU607" s="163" t="s">
        <v>85</v>
      </c>
      <c r="AV607" s="12" t="s">
        <v>83</v>
      </c>
      <c r="AW607" s="12" t="s">
        <v>32</v>
      </c>
      <c r="AX607" s="12" t="s">
        <v>75</v>
      </c>
      <c r="AY607" s="163" t="s">
        <v>134</v>
      </c>
    </row>
    <row r="608" spans="2:65" s="12" customFormat="1" x14ac:dyDescent="0.2">
      <c r="B608" s="162"/>
      <c r="C608" s="241"/>
      <c r="D608" s="238" t="s">
        <v>147</v>
      </c>
      <c r="E608" s="242" t="s">
        <v>1</v>
      </c>
      <c r="F608" s="243" t="s">
        <v>359</v>
      </c>
      <c r="G608" s="241"/>
      <c r="H608" s="242" t="s">
        <v>1</v>
      </c>
      <c r="I608" s="164"/>
      <c r="L608" s="162"/>
      <c r="M608" s="165"/>
      <c r="N608" s="166"/>
      <c r="O608" s="166"/>
      <c r="P608" s="166"/>
      <c r="Q608" s="166"/>
      <c r="R608" s="166"/>
      <c r="S608" s="166"/>
      <c r="T608" s="167"/>
      <c r="AT608" s="163" t="s">
        <v>147</v>
      </c>
      <c r="AU608" s="163" t="s">
        <v>85</v>
      </c>
      <c r="AV608" s="12" t="s">
        <v>83</v>
      </c>
      <c r="AW608" s="12" t="s">
        <v>32</v>
      </c>
      <c r="AX608" s="12" t="s">
        <v>75</v>
      </c>
      <c r="AY608" s="163" t="s">
        <v>134</v>
      </c>
    </row>
    <row r="609" spans="2:65" s="13" customFormat="1" x14ac:dyDescent="0.2">
      <c r="B609" s="168"/>
      <c r="C609" s="244"/>
      <c r="D609" s="238" t="s">
        <v>147</v>
      </c>
      <c r="E609" s="245" t="s">
        <v>1</v>
      </c>
      <c r="F609" s="246" t="s">
        <v>360</v>
      </c>
      <c r="G609" s="244"/>
      <c r="H609" s="247">
        <v>4.5</v>
      </c>
      <c r="I609" s="170"/>
      <c r="L609" s="168"/>
      <c r="M609" s="171"/>
      <c r="N609" s="172"/>
      <c r="O609" s="172"/>
      <c r="P609" s="172"/>
      <c r="Q609" s="172"/>
      <c r="R609" s="172"/>
      <c r="S609" s="172"/>
      <c r="T609" s="173"/>
      <c r="AT609" s="169" t="s">
        <v>147</v>
      </c>
      <c r="AU609" s="169" t="s">
        <v>85</v>
      </c>
      <c r="AV609" s="13" t="s">
        <v>85</v>
      </c>
      <c r="AW609" s="13" t="s">
        <v>32</v>
      </c>
      <c r="AX609" s="13" t="s">
        <v>75</v>
      </c>
      <c r="AY609" s="169" t="s">
        <v>134</v>
      </c>
    </row>
    <row r="610" spans="2:65" s="13" customFormat="1" x14ac:dyDescent="0.2">
      <c r="B610" s="168"/>
      <c r="C610" s="244"/>
      <c r="D610" s="238" t="s">
        <v>147</v>
      </c>
      <c r="E610" s="245" t="s">
        <v>1</v>
      </c>
      <c r="F610" s="246" t="s">
        <v>361</v>
      </c>
      <c r="G610" s="244"/>
      <c r="H610" s="247">
        <v>4.2679999999999998</v>
      </c>
      <c r="I610" s="170"/>
      <c r="L610" s="168"/>
      <c r="M610" s="171"/>
      <c r="N610" s="172"/>
      <c r="O610" s="172"/>
      <c r="P610" s="172"/>
      <c r="Q610" s="172"/>
      <c r="R610" s="172"/>
      <c r="S610" s="172"/>
      <c r="T610" s="173"/>
      <c r="AT610" s="169" t="s">
        <v>147</v>
      </c>
      <c r="AU610" s="169" t="s">
        <v>85</v>
      </c>
      <c r="AV610" s="13" t="s">
        <v>85</v>
      </c>
      <c r="AW610" s="13" t="s">
        <v>32</v>
      </c>
      <c r="AX610" s="13" t="s">
        <v>75</v>
      </c>
      <c r="AY610" s="169" t="s">
        <v>134</v>
      </c>
    </row>
    <row r="611" spans="2:65" s="13" customFormat="1" x14ac:dyDescent="0.2">
      <c r="B611" s="168"/>
      <c r="C611" s="244"/>
      <c r="D611" s="238" t="s">
        <v>147</v>
      </c>
      <c r="E611" s="245" t="s">
        <v>1</v>
      </c>
      <c r="F611" s="246" t="s">
        <v>362</v>
      </c>
      <c r="G611" s="244"/>
      <c r="H611" s="247">
        <v>6.125</v>
      </c>
      <c r="I611" s="170"/>
      <c r="L611" s="168"/>
      <c r="M611" s="171"/>
      <c r="N611" s="172"/>
      <c r="O611" s="172"/>
      <c r="P611" s="172"/>
      <c r="Q611" s="172"/>
      <c r="R611" s="172"/>
      <c r="S611" s="172"/>
      <c r="T611" s="173"/>
      <c r="AT611" s="169" t="s">
        <v>147</v>
      </c>
      <c r="AU611" s="169" t="s">
        <v>85</v>
      </c>
      <c r="AV611" s="13" t="s">
        <v>85</v>
      </c>
      <c r="AW611" s="13" t="s">
        <v>32</v>
      </c>
      <c r="AX611" s="13" t="s">
        <v>75</v>
      </c>
      <c r="AY611" s="169" t="s">
        <v>134</v>
      </c>
    </row>
    <row r="612" spans="2:65" s="13" customFormat="1" x14ac:dyDescent="0.2">
      <c r="B612" s="168"/>
      <c r="C612" s="244"/>
      <c r="D612" s="238" t="s">
        <v>147</v>
      </c>
      <c r="E612" s="245" t="s">
        <v>1</v>
      </c>
      <c r="F612" s="246" t="s">
        <v>363</v>
      </c>
      <c r="G612" s="244"/>
      <c r="H612" s="247">
        <v>8.9939999999999998</v>
      </c>
      <c r="I612" s="170"/>
      <c r="L612" s="168"/>
      <c r="M612" s="171"/>
      <c r="N612" s="172"/>
      <c r="O612" s="172"/>
      <c r="P612" s="172"/>
      <c r="Q612" s="172"/>
      <c r="R612" s="172"/>
      <c r="S612" s="172"/>
      <c r="T612" s="173"/>
      <c r="AT612" s="169" t="s">
        <v>147</v>
      </c>
      <c r="AU612" s="169" t="s">
        <v>85</v>
      </c>
      <c r="AV612" s="13" t="s">
        <v>85</v>
      </c>
      <c r="AW612" s="13" t="s">
        <v>32</v>
      </c>
      <c r="AX612" s="13" t="s">
        <v>75</v>
      </c>
      <c r="AY612" s="169" t="s">
        <v>134</v>
      </c>
    </row>
    <row r="613" spans="2:65" s="13" customFormat="1" x14ac:dyDescent="0.2">
      <c r="B613" s="168"/>
      <c r="C613" s="244"/>
      <c r="D613" s="238" t="s">
        <v>147</v>
      </c>
      <c r="E613" s="245" t="s">
        <v>1</v>
      </c>
      <c r="F613" s="246" t="s">
        <v>364</v>
      </c>
      <c r="G613" s="244"/>
      <c r="H613" s="247">
        <v>8.9320000000000004</v>
      </c>
      <c r="I613" s="170"/>
      <c r="L613" s="168"/>
      <c r="M613" s="171"/>
      <c r="N613" s="172"/>
      <c r="O613" s="172"/>
      <c r="P613" s="172"/>
      <c r="Q613" s="172"/>
      <c r="R613" s="172"/>
      <c r="S613" s="172"/>
      <c r="T613" s="173"/>
      <c r="AT613" s="169" t="s">
        <v>147</v>
      </c>
      <c r="AU613" s="169" t="s">
        <v>85</v>
      </c>
      <c r="AV613" s="13" t="s">
        <v>85</v>
      </c>
      <c r="AW613" s="13" t="s">
        <v>32</v>
      </c>
      <c r="AX613" s="13" t="s">
        <v>75</v>
      </c>
      <c r="AY613" s="169" t="s">
        <v>134</v>
      </c>
    </row>
    <row r="614" spans="2:65" s="13" customFormat="1" ht="22.5" x14ac:dyDescent="0.2">
      <c r="B614" s="168"/>
      <c r="C614" s="244"/>
      <c r="D614" s="238" t="s">
        <v>147</v>
      </c>
      <c r="E614" s="245" t="s">
        <v>1</v>
      </c>
      <c r="F614" s="246" t="s">
        <v>365</v>
      </c>
      <c r="G614" s="244"/>
      <c r="H614" s="247">
        <v>28.785</v>
      </c>
      <c r="I614" s="170"/>
      <c r="L614" s="168"/>
      <c r="M614" s="171"/>
      <c r="N614" s="172"/>
      <c r="O614" s="172"/>
      <c r="P614" s="172"/>
      <c r="Q614" s="172"/>
      <c r="R614" s="172"/>
      <c r="S614" s="172"/>
      <c r="T614" s="173"/>
      <c r="AT614" s="169" t="s">
        <v>147</v>
      </c>
      <c r="AU614" s="169" t="s">
        <v>85</v>
      </c>
      <c r="AV614" s="13" t="s">
        <v>85</v>
      </c>
      <c r="AW614" s="13" t="s">
        <v>32</v>
      </c>
      <c r="AX614" s="13" t="s">
        <v>75</v>
      </c>
      <c r="AY614" s="169" t="s">
        <v>134</v>
      </c>
    </row>
    <row r="615" spans="2:65" s="13" customFormat="1" x14ac:dyDescent="0.2">
      <c r="B615" s="168"/>
      <c r="C615" s="244"/>
      <c r="D615" s="238" t="s">
        <v>147</v>
      </c>
      <c r="E615" s="245" t="s">
        <v>1</v>
      </c>
      <c r="F615" s="246" t="s">
        <v>366</v>
      </c>
      <c r="G615" s="244"/>
      <c r="H615" s="247">
        <v>127.6</v>
      </c>
      <c r="I615" s="170"/>
      <c r="L615" s="168"/>
      <c r="M615" s="171"/>
      <c r="N615" s="172"/>
      <c r="O615" s="172"/>
      <c r="P615" s="172"/>
      <c r="Q615" s="172"/>
      <c r="R615" s="172"/>
      <c r="S615" s="172"/>
      <c r="T615" s="173"/>
      <c r="AT615" s="169" t="s">
        <v>147</v>
      </c>
      <c r="AU615" s="169" t="s">
        <v>85</v>
      </c>
      <c r="AV615" s="13" t="s">
        <v>85</v>
      </c>
      <c r="AW615" s="13" t="s">
        <v>32</v>
      </c>
      <c r="AX615" s="13" t="s">
        <v>75</v>
      </c>
      <c r="AY615" s="169" t="s">
        <v>134</v>
      </c>
    </row>
    <row r="616" spans="2:65" s="13" customFormat="1" ht="22.5" x14ac:dyDescent="0.2">
      <c r="B616" s="168"/>
      <c r="C616" s="244"/>
      <c r="D616" s="238" t="s">
        <v>147</v>
      </c>
      <c r="E616" s="245" t="s">
        <v>1</v>
      </c>
      <c r="F616" s="246" t="s">
        <v>367</v>
      </c>
      <c r="G616" s="244"/>
      <c r="H616" s="247">
        <v>26.4</v>
      </c>
      <c r="I616" s="170"/>
      <c r="L616" s="168"/>
      <c r="M616" s="171"/>
      <c r="N616" s="172"/>
      <c r="O616" s="172"/>
      <c r="P616" s="172"/>
      <c r="Q616" s="172"/>
      <c r="R616" s="172"/>
      <c r="S616" s="172"/>
      <c r="T616" s="173"/>
      <c r="AT616" s="169" t="s">
        <v>147</v>
      </c>
      <c r="AU616" s="169" t="s">
        <v>85</v>
      </c>
      <c r="AV616" s="13" t="s">
        <v>85</v>
      </c>
      <c r="AW616" s="13" t="s">
        <v>32</v>
      </c>
      <c r="AX616" s="13" t="s">
        <v>75</v>
      </c>
      <c r="AY616" s="169" t="s">
        <v>134</v>
      </c>
    </row>
    <row r="617" spans="2:65" s="14" customFormat="1" x14ac:dyDescent="0.2">
      <c r="B617" s="174"/>
      <c r="C617" s="248"/>
      <c r="D617" s="238" t="s">
        <v>147</v>
      </c>
      <c r="E617" s="249" t="s">
        <v>1</v>
      </c>
      <c r="F617" s="250" t="s">
        <v>152</v>
      </c>
      <c r="G617" s="248"/>
      <c r="H617" s="251">
        <v>215.60400000000001</v>
      </c>
      <c r="I617" s="176"/>
      <c r="L617" s="174"/>
      <c r="M617" s="177"/>
      <c r="N617" s="178"/>
      <c r="O617" s="178"/>
      <c r="P617" s="178"/>
      <c r="Q617" s="178"/>
      <c r="R617" s="178"/>
      <c r="S617" s="178"/>
      <c r="T617" s="179"/>
      <c r="AT617" s="175" t="s">
        <v>147</v>
      </c>
      <c r="AU617" s="175" t="s">
        <v>85</v>
      </c>
      <c r="AV617" s="14" t="s">
        <v>141</v>
      </c>
      <c r="AW617" s="14" t="s">
        <v>32</v>
      </c>
      <c r="AX617" s="14" t="s">
        <v>83</v>
      </c>
      <c r="AY617" s="175" t="s">
        <v>134</v>
      </c>
    </row>
    <row r="618" spans="2:65" s="1" customFormat="1" ht="24" customHeight="1" x14ac:dyDescent="0.2">
      <c r="B618" s="151"/>
      <c r="C618" s="232" t="s">
        <v>368</v>
      </c>
      <c r="D618" s="232" t="s">
        <v>136</v>
      </c>
      <c r="E618" s="233" t="s">
        <v>369</v>
      </c>
      <c r="F618" s="234" t="s">
        <v>370</v>
      </c>
      <c r="G618" s="235" t="s">
        <v>139</v>
      </c>
      <c r="H618" s="236">
        <v>215.60400000000001</v>
      </c>
      <c r="I618" s="153"/>
      <c r="J618" s="154">
        <f>ROUND(I618*H618,2)</f>
        <v>0</v>
      </c>
      <c r="K618" s="152" t="s">
        <v>140</v>
      </c>
      <c r="L618" s="31"/>
      <c r="M618" s="155" t="s">
        <v>1</v>
      </c>
      <c r="N618" s="156" t="s">
        <v>40</v>
      </c>
      <c r="O618" s="54"/>
      <c r="P618" s="157">
        <f>O618*H618</f>
        <v>0</v>
      </c>
      <c r="Q618" s="157">
        <v>0</v>
      </c>
      <c r="R618" s="157">
        <f>Q618*H618</f>
        <v>0</v>
      </c>
      <c r="S618" s="157">
        <v>0</v>
      </c>
      <c r="T618" s="158">
        <f>S618*H618</f>
        <v>0</v>
      </c>
      <c r="AR618" s="159" t="s">
        <v>141</v>
      </c>
      <c r="AT618" s="159" t="s">
        <v>136</v>
      </c>
      <c r="AU618" s="159" t="s">
        <v>85</v>
      </c>
      <c r="AY618" s="16" t="s">
        <v>134</v>
      </c>
      <c r="BE618" s="160">
        <f>IF(N618="základní",J618,0)</f>
        <v>0</v>
      </c>
      <c r="BF618" s="160">
        <f>IF(N618="snížená",J618,0)</f>
        <v>0</v>
      </c>
      <c r="BG618" s="160">
        <f>IF(N618="zákl. přenesená",J618,0)</f>
        <v>0</v>
      </c>
      <c r="BH618" s="160">
        <f>IF(N618="sníž. přenesená",J618,0)</f>
        <v>0</v>
      </c>
      <c r="BI618" s="160">
        <f>IF(N618="nulová",J618,0)</f>
        <v>0</v>
      </c>
      <c r="BJ618" s="16" t="s">
        <v>83</v>
      </c>
      <c r="BK618" s="160">
        <f>ROUND(I618*H618,2)</f>
        <v>0</v>
      </c>
      <c r="BL618" s="16" t="s">
        <v>141</v>
      </c>
      <c r="BM618" s="159" t="s">
        <v>371</v>
      </c>
    </row>
    <row r="619" spans="2:65" s="1" customFormat="1" ht="19.5" x14ac:dyDescent="0.2">
      <c r="B619" s="31"/>
      <c r="C619" s="237"/>
      <c r="D619" s="238" t="s">
        <v>143</v>
      </c>
      <c r="E619" s="237"/>
      <c r="F619" s="239" t="s">
        <v>372</v>
      </c>
      <c r="G619" s="237"/>
      <c r="H619" s="237"/>
      <c r="I619" s="90"/>
      <c r="L619" s="31"/>
      <c r="M619" s="161"/>
      <c r="N619" s="54"/>
      <c r="O619" s="54"/>
      <c r="P619" s="54"/>
      <c r="Q619" s="54"/>
      <c r="R619" s="54"/>
      <c r="S619" s="54"/>
      <c r="T619" s="55"/>
      <c r="AT619" s="16" t="s">
        <v>143</v>
      </c>
      <c r="AU619" s="16" t="s">
        <v>85</v>
      </c>
    </row>
    <row r="620" spans="2:65" s="1" customFormat="1" ht="117" x14ac:dyDescent="0.2">
      <c r="B620" s="31"/>
      <c r="C620" s="237"/>
      <c r="D620" s="238" t="s">
        <v>145</v>
      </c>
      <c r="E620" s="237"/>
      <c r="F620" s="240" t="s">
        <v>373</v>
      </c>
      <c r="G620" s="237"/>
      <c r="H620" s="237"/>
      <c r="I620" s="90"/>
      <c r="L620" s="31"/>
      <c r="M620" s="161"/>
      <c r="N620" s="54"/>
      <c r="O620" s="54"/>
      <c r="P620" s="54"/>
      <c r="Q620" s="54"/>
      <c r="R620" s="54"/>
      <c r="S620" s="54"/>
      <c r="T620" s="55"/>
      <c r="AT620" s="16" t="s">
        <v>145</v>
      </c>
      <c r="AU620" s="16" t="s">
        <v>85</v>
      </c>
    </row>
    <row r="621" spans="2:65" s="12" customFormat="1" x14ac:dyDescent="0.2">
      <c r="B621" s="162"/>
      <c r="C621" s="241"/>
      <c r="D621" s="238" t="s">
        <v>147</v>
      </c>
      <c r="E621" s="242" t="s">
        <v>1</v>
      </c>
      <c r="F621" s="243" t="s">
        <v>148</v>
      </c>
      <c r="G621" s="241"/>
      <c r="H621" s="242" t="s">
        <v>1</v>
      </c>
      <c r="I621" s="164"/>
      <c r="L621" s="162"/>
      <c r="M621" s="165"/>
      <c r="N621" s="166"/>
      <c r="O621" s="166"/>
      <c r="P621" s="166"/>
      <c r="Q621" s="166"/>
      <c r="R621" s="166"/>
      <c r="S621" s="166"/>
      <c r="T621" s="167"/>
      <c r="AT621" s="163" t="s">
        <v>147</v>
      </c>
      <c r="AU621" s="163" t="s">
        <v>85</v>
      </c>
      <c r="AV621" s="12" t="s">
        <v>83</v>
      </c>
      <c r="AW621" s="12" t="s">
        <v>32</v>
      </c>
      <c r="AX621" s="12" t="s">
        <v>75</v>
      </c>
      <c r="AY621" s="163" t="s">
        <v>134</v>
      </c>
    </row>
    <row r="622" spans="2:65" s="12" customFormat="1" x14ac:dyDescent="0.2">
      <c r="B622" s="162"/>
      <c r="C622" s="241"/>
      <c r="D622" s="238" t="s">
        <v>147</v>
      </c>
      <c r="E622" s="242" t="s">
        <v>1</v>
      </c>
      <c r="F622" s="243" t="s">
        <v>359</v>
      </c>
      <c r="G622" s="241"/>
      <c r="H622" s="242" t="s">
        <v>1</v>
      </c>
      <c r="I622" s="164"/>
      <c r="L622" s="162"/>
      <c r="M622" s="165"/>
      <c r="N622" s="166"/>
      <c r="O622" s="166"/>
      <c r="P622" s="166"/>
      <c r="Q622" s="166"/>
      <c r="R622" s="166"/>
      <c r="S622" s="166"/>
      <c r="T622" s="167"/>
      <c r="AT622" s="163" t="s">
        <v>147</v>
      </c>
      <c r="AU622" s="163" t="s">
        <v>85</v>
      </c>
      <c r="AV622" s="12" t="s">
        <v>83</v>
      </c>
      <c r="AW622" s="12" t="s">
        <v>32</v>
      </c>
      <c r="AX622" s="12" t="s">
        <v>75</v>
      </c>
      <c r="AY622" s="163" t="s">
        <v>134</v>
      </c>
    </row>
    <row r="623" spans="2:65" s="13" customFormat="1" x14ac:dyDescent="0.2">
      <c r="B623" s="168"/>
      <c r="C623" s="244"/>
      <c r="D623" s="238" t="s">
        <v>147</v>
      </c>
      <c r="E623" s="245" t="s">
        <v>1</v>
      </c>
      <c r="F623" s="246" t="s">
        <v>360</v>
      </c>
      <c r="G623" s="244"/>
      <c r="H623" s="247">
        <v>4.5</v>
      </c>
      <c r="I623" s="170"/>
      <c r="L623" s="168"/>
      <c r="M623" s="171"/>
      <c r="N623" s="172"/>
      <c r="O623" s="172"/>
      <c r="P623" s="172"/>
      <c r="Q623" s="172"/>
      <c r="R623" s="172"/>
      <c r="S623" s="172"/>
      <c r="T623" s="173"/>
      <c r="AT623" s="169" t="s">
        <v>147</v>
      </c>
      <c r="AU623" s="169" t="s">
        <v>85</v>
      </c>
      <c r="AV623" s="13" t="s">
        <v>85</v>
      </c>
      <c r="AW623" s="13" t="s">
        <v>32</v>
      </c>
      <c r="AX623" s="13" t="s">
        <v>75</v>
      </c>
      <c r="AY623" s="169" t="s">
        <v>134</v>
      </c>
    </row>
    <row r="624" spans="2:65" s="13" customFormat="1" x14ac:dyDescent="0.2">
      <c r="B624" s="168"/>
      <c r="C624" s="244"/>
      <c r="D624" s="238" t="s">
        <v>147</v>
      </c>
      <c r="E624" s="245" t="s">
        <v>1</v>
      </c>
      <c r="F624" s="246" t="s">
        <v>361</v>
      </c>
      <c r="G624" s="244"/>
      <c r="H624" s="247">
        <v>4.2679999999999998</v>
      </c>
      <c r="I624" s="170"/>
      <c r="L624" s="168"/>
      <c r="M624" s="171"/>
      <c r="N624" s="172"/>
      <c r="O624" s="172"/>
      <c r="P624" s="172"/>
      <c r="Q624" s="172"/>
      <c r="R624" s="172"/>
      <c r="S624" s="172"/>
      <c r="T624" s="173"/>
      <c r="AT624" s="169" t="s">
        <v>147</v>
      </c>
      <c r="AU624" s="169" t="s">
        <v>85</v>
      </c>
      <c r="AV624" s="13" t="s">
        <v>85</v>
      </c>
      <c r="AW624" s="13" t="s">
        <v>32</v>
      </c>
      <c r="AX624" s="13" t="s">
        <v>75</v>
      </c>
      <c r="AY624" s="169" t="s">
        <v>134</v>
      </c>
    </row>
    <row r="625" spans="2:65" s="13" customFormat="1" x14ac:dyDescent="0.2">
      <c r="B625" s="168"/>
      <c r="C625" s="244"/>
      <c r="D625" s="238" t="s">
        <v>147</v>
      </c>
      <c r="E625" s="245" t="s">
        <v>1</v>
      </c>
      <c r="F625" s="246" t="s">
        <v>362</v>
      </c>
      <c r="G625" s="244"/>
      <c r="H625" s="247">
        <v>6.125</v>
      </c>
      <c r="I625" s="170"/>
      <c r="L625" s="168"/>
      <c r="M625" s="171"/>
      <c r="N625" s="172"/>
      <c r="O625" s="172"/>
      <c r="P625" s="172"/>
      <c r="Q625" s="172"/>
      <c r="R625" s="172"/>
      <c r="S625" s="172"/>
      <c r="T625" s="173"/>
      <c r="AT625" s="169" t="s">
        <v>147</v>
      </c>
      <c r="AU625" s="169" t="s">
        <v>85</v>
      </c>
      <c r="AV625" s="13" t="s">
        <v>85</v>
      </c>
      <c r="AW625" s="13" t="s">
        <v>32</v>
      </c>
      <c r="AX625" s="13" t="s">
        <v>75</v>
      </c>
      <c r="AY625" s="169" t="s">
        <v>134</v>
      </c>
    </row>
    <row r="626" spans="2:65" s="13" customFormat="1" x14ac:dyDescent="0.2">
      <c r="B626" s="168"/>
      <c r="C626" s="244"/>
      <c r="D626" s="238" t="s">
        <v>147</v>
      </c>
      <c r="E626" s="245" t="s">
        <v>1</v>
      </c>
      <c r="F626" s="246" t="s">
        <v>363</v>
      </c>
      <c r="G626" s="244"/>
      <c r="H626" s="247">
        <v>8.9939999999999998</v>
      </c>
      <c r="I626" s="170"/>
      <c r="L626" s="168"/>
      <c r="M626" s="171"/>
      <c r="N626" s="172"/>
      <c r="O626" s="172"/>
      <c r="P626" s="172"/>
      <c r="Q626" s="172"/>
      <c r="R626" s="172"/>
      <c r="S626" s="172"/>
      <c r="T626" s="173"/>
      <c r="AT626" s="169" t="s">
        <v>147</v>
      </c>
      <c r="AU626" s="169" t="s">
        <v>85</v>
      </c>
      <c r="AV626" s="13" t="s">
        <v>85</v>
      </c>
      <c r="AW626" s="13" t="s">
        <v>32</v>
      </c>
      <c r="AX626" s="13" t="s">
        <v>75</v>
      </c>
      <c r="AY626" s="169" t="s">
        <v>134</v>
      </c>
    </row>
    <row r="627" spans="2:65" s="13" customFormat="1" x14ac:dyDescent="0.2">
      <c r="B627" s="168"/>
      <c r="C627" s="244"/>
      <c r="D627" s="238" t="s">
        <v>147</v>
      </c>
      <c r="E627" s="245" t="s">
        <v>1</v>
      </c>
      <c r="F627" s="246" t="s">
        <v>364</v>
      </c>
      <c r="G627" s="244"/>
      <c r="H627" s="247">
        <v>8.9320000000000004</v>
      </c>
      <c r="I627" s="170"/>
      <c r="L627" s="168"/>
      <c r="M627" s="171"/>
      <c r="N627" s="172"/>
      <c r="O627" s="172"/>
      <c r="P627" s="172"/>
      <c r="Q627" s="172"/>
      <c r="R627" s="172"/>
      <c r="S627" s="172"/>
      <c r="T627" s="173"/>
      <c r="AT627" s="169" t="s">
        <v>147</v>
      </c>
      <c r="AU627" s="169" t="s">
        <v>85</v>
      </c>
      <c r="AV627" s="13" t="s">
        <v>85</v>
      </c>
      <c r="AW627" s="13" t="s">
        <v>32</v>
      </c>
      <c r="AX627" s="13" t="s">
        <v>75</v>
      </c>
      <c r="AY627" s="169" t="s">
        <v>134</v>
      </c>
    </row>
    <row r="628" spans="2:65" s="13" customFormat="1" ht="22.5" x14ac:dyDescent="0.2">
      <c r="B628" s="168"/>
      <c r="C628" s="244"/>
      <c r="D628" s="238" t="s">
        <v>147</v>
      </c>
      <c r="E628" s="245" t="s">
        <v>1</v>
      </c>
      <c r="F628" s="246" t="s">
        <v>365</v>
      </c>
      <c r="G628" s="244"/>
      <c r="H628" s="247">
        <v>28.785</v>
      </c>
      <c r="I628" s="170"/>
      <c r="L628" s="168"/>
      <c r="M628" s="171"/>
      <c r="N628" s="172"/>
      <c r="O628" s="172"/>
      <c r="P628" s="172"/>
      <c r="Q628" s="172"/>
      <c r="R628" s="172"/>
      <c r="S628" s="172"/>
      <c r="T628" s="173"/>
      <c r="AT628" s="169" t="s">
        <v>147</v>
      </c>
      <c r="AU628" s="169" t="s">
        <v>85</v>
      </c>
      <c r="AV628" s="13" t="s">
        <v>85</v>
      </c>
      <c r="AW628" s="13" t="s">
        <v>32</v>
      </c>
      <c r="AX628" s="13" t="s">
        <v>75</v>
      </c>
      <c r="AY628" s="169" t="s">
        <v>134</v>
      </c>
    </row>
    <row r="629" spans="2:65" s="13" customFormat="1" x14ac:dyDescent="0.2">
      <c r="B629" s="168"/>
      <c r="C629" s="244"/>
      <c r="D629" s="238" t="s">
        <v>147</v>
      </c>
      <c r="E629" s="245" t="s">
        <v>1</v>
      </c>
      <c r="F629" s="246" t="s">
        <v>366</v>
      </c>
      <c r="G629" s="244"/>
      <c r="H629" s="247">
        <v>127.6</v>
      </c>
      <c r="I629" s="170"/>
      <c r="L629" s="168"/>
      <c r="M629" s="171"/>
      <c r="N629" s="172"/>
      <c r="O629" s="172"/>
      <c r="P629" s="172"/>
      <c r="Q629" s="172"/>
      <c r="R629" s="172"/>
      <c r="S629" s="172"/>
      <c r="T629" s="173"/>
      <c r="AT629" s="169" t="s">
        <v>147</v>
      </c>
      <c r="AU629" s="169" t="s">
        <v>85</v>
      </c>
      <c r="AV629" s="13" t="s">
        <v>85</v>
      </c>
      <c r="AW629" s="13" t="s">
        <v>32</v>
      </c>
      <c r="AX629" s="13" t="s">
        <v>75</v>
      </c>
      <c r="AY629" s="169" t="s">
        <v>134</v>
      </c>
    </row>
    <row r="630" spans="2:65" s="13" customFormat="1" ht="22.5" x14ac:dyDescent="0.2">
      <c r="B630" s="168"/>
      <c r="C630" s="244"/>
      <c r="D630" s="238" t="s">
        <v>147</v>
      </c>
      <c r="E630" s="245" t="s">
        <v>1</v>
      </c>
      <c r="F630" s="246" t="s">
        <v>367</v>
      </c>
      <c r="G630" s="244"/>
      <c r="H630" s="247">
        <v>26.4</v>
      </c>
      <c r="I630" s="170"/>
      <c r="L630" s="168"/>
      <c r="M630" s="171"/>
      <c r="N630" s="172"/>
      <c r="O630" s="172"/>
      <c r="P630" s="172"/>
      <c r="Q630" s="172"/>
      <c r="R630" s="172"/>
      <c r="S630" s="172"/>
      <c r="T630" s="173"/>
      <c r="AT630" s="169" t="s">
        <v>147</v>
      </c>
      <c r="AU630" s="169" t="s">
        <v>85</v>
      </c>
      <c r="AV630" s="13" t="s">
        <v>85</v>
      </c>
      <c r="AW630" s="13" t="s">
        <v>32</v>
      </c>
      <c r="AX630" s="13" t="s">
        <v>75</v>
      </c>
      <c r="AY630" s="169" t="s">
        <v>134</v>
      </c>
    </row>
    <row r="631" spans="2:65" s="14" customFormat="1" x14ac:dyDescent="0.2">
      <c r="B631" s="174"/>
      <c r="C631" s="248"/>
      <c r="D631" s="238" t="s">
        <v>147</v>
      </c>
      <c r="E631" s="249" t="s">
        <v>1</v>
      </c>
      <c r="F631" s="250" t="s">
        <v>152</v>
      </c>
      <c r="G631" s="248"/>
      <c r="H631" s="251">
        <v>215.60400000000001</v>
      </c>
      <c r="I631" s="176"/>
      <c r="L631" s="174"/>
      <c r="M631" s="177"/>
      <c r="N631" s="178"/>
      <c r="O631" s="178"/>
      <c r="P631" s="178"/>
      <c r="Q631" s="178"/>
      <c r="R631" s="178"/>
      <c r="S631" s="178"/>
      <c r="T631" s="179"/>
      <c r="AT631" s="175" t="s">
        <v>147</v>
      </c>
      <c r="AU631" s="175" t="s">
        <v>85</v>
      </c>
      <c r="AV631" s="14" t="s">
        <v>141</v>
      </c>
      <c r="AW631" s="14" t="s">
        <v>32</v>
      </c>
      <c r="AX631" s="14" t="s">
        <v>83</v>
      </c>
      <c r="AY631" s="175" t="s">
        <v>134</v>
      </c>
    </row>
    <row r="632" spans="2:65" s="1" customFormat="1" ht="16.5" customHeight="1" x14ac:dyDescent="0.2">
      <c r="B632" s="151"/>
      <c r="C632" s="253" t="s">
        <v>374</v>
      </c>
      <c r="D632" s="253" t="s">
        <v>347</v>
      </c>
      <c r="E632" s="254" t="s">
        <v>375</v>
      </c>
      <c r="F632" s="255" t="s">
        <v>376</v>
      </c>
      <c r="G632" s="256" t="s">
        <v>377</v>
      </c>
      <c r="H632" s="257">
        <v>3.234</v>
      </c>
      <c r="I632" s="181"/>
      <c r="J632" s="182">
        <f>ROUND(I632*H632,2)</f>
        <v>0</v>
      </c>
      <c r="K632" s="180" t="s">
        <v>140</v>
      </c>
      <c r="L632" s="183"/>
      <c r="M632" s="184" t="s">
        <v>1</v>
      </c>
      <c r="N632" s="185" t="s">
        <v>40</v>
      </c>
      <c r="O632" s="54"/>
      <c r="P632" s="157">
        <f>O632*H632</f>
        <v>0</v>
      </c>
      <c r="Q632" s="157">
        <v>1E-3</v>
      </c>
      <c r="R632" s="157">
        <f>Q632*H632</f>
        <v>3.2339999999999999E-3</v>
      </c>
      <c r="S632" s="157">
        <v>0</v>
      </c>
      <c r="T632" s="158">
        <f>S632*H632</f>
        <v>0</v>
      </c>
      <c r="AR632" s="159" t="s">
        <v>214</v>
      </c>
      <c r="AT632" s="159" t="s">
        <v>347</v>
      </c>
      <c r="AU632" s="159" t="s">
        <v>85</v>
      </c>
      <c r="AY632" s="16" t="s">
        <v>134</v>
      </c>
      <c r="BE632" s="160">
        <f>IF(N632="základní",J632,0)</f>
        <v>0</v>
      </c>
      <c r="BF632" s="160">
        <f>IF(N632="snížená",J632,0)</f>
        <v>0</v>
      </c>
      <c r="BG632" s="160">
        <f>IF(N632="zákl. přenesená",J632,0)</f>
        <v>0</v>
      </c>
      <c r="BH632" s="160">
        <f>IF(N632="sníž. přenesená",J632,0)</f>
        <v>0</v>
      </c>
      <c r="BI632" s="160">
        <f>IF(N632="nulová",J632,0)</f>
        <v>0</v>
      </c>
      <c r="BJ632" s="16" t="s">
        <v>83</v>
      </c>
      <c r="BK632" s="160">
        <f>ROUND(I632*H632,2)</f>
        <v>0</v>
      </c>
      <c r="BL632" s="16" t="s">
        <v>141</v>
      </c>
      <c r="BM632" s="159" t="s">
        <v>378</v>
      </c>
    </row>
    <row r="633" spans="2:65" s="1" customFormat="1" x14ac:dyDescent="0.2">
      <c r="B633" s="31"/>
      <c r="C633" s="237"/>
      <c r="D633" s="238" t="s">
        <v>143</v>
      </c>
      <c r="E633" s="237"/>
      <c r="F633" s="239" t="s">
        <v>376</v>
      </c>
      <c r="G633" s="237"/>
      <c r="H633" s="237"/>
      <c r="I633" s="90"/>
      <c r="L633" s="31"/>
      <c r="M633" s="161"/>
      <c r="N633" s="54"/>
      <c r="O633" s="54"/>
      <c r="P633" s="54"/>
      <c r="Q633" s="54"/>
      <c r="R633" s="54"/>
      <c r="S633" s="54"/>
      <c r="T633" s="55"/>
      <c r="AT633" s="16" t="s">
        <v>143</v>
      </c>
      <c r="AU633" s="16" t="s">
        <v>85</v>
      </c>
    </row>
    <row r="634" spans="2:65" s="13" customFormat="1" x14ac:dyDescent="0.2">
      <c r="B634" s="168"/>
      <c r="C634" s="244"/>
      <c r="D634" s="238" t="s">
        <v>147</v>
      </c>
      <c r="E634" s="244"/>
      <c r="F634" s="246" t="s">
        <v>379</v>
      </c>
      <c r="G634" s="244"/>
      <c r="H634" s="247">
        <v>3.234</v>
      </c>
      <c r="I634" s="170"/>
      <c r="L634" s="168"/>
      <c r="M634" s="171"/>
      <c r="N634" s="172"/>
      <c r="O634" s="172"/>
      <c r="P634" s="172"/>
      <c r="Q634" s="172"/>
      <c r="R634" s="172"/>
      <c r="S634" s="172"/>
      <c r="T634" s="173"/>
      <c r="AT634" s="169" t="s">
        <v>147</v>
      </c>
      <c r="AU634" s="169" t="s">
        <v>85</v>
      </c>
      <c r="AV634" s="13" t="s">
        <v>85</v>
      </c>
      <c r="AW634" s="13" t="s">
        <v>3</v>
      </c>
      <c r="AX634" s="13" t="s">
        <v>83</v>
      </c>
      <c r="AY634" s="169" t="s">
        <v>134</v>
      </c>
    </row>
    <row r="635" spans="2:65" s="1" customFormat="1" ht="16.5" customHeight="1" x14ac:dyDescent="0.2">
      <c r="B635" s="151"/>
      <c r="C635" s="232" t="s">
        <v>380</v>
      </c>
      <c r="D635" s="232" t="s">
        <v>136</v>
      </c>
      <c r="E635" s="233" t="s">
        <v>381</v>
      </c>
      <c r="F635" s="234" t="s">
        <v>382</v>
      </c>
      <c r="G635" s="235" t="s">
        <v>139</v>
      </c>
      <c r="H635" s="236">
        <v>215.60400000000001</v>
      </c>
      <c r="I635" s="153"/>
      <c r="J635" s="154">
        <f>ROUND(I635*H635,2)</f>
        <v>0</v>
      </c>
      <c r="K635" s="152" t="s">
        <v>140</v>
      </c>
      <c r="L635" s="31"/>
      <c r="M635" s="155" t="s">
        <v>1</v>
      </c>
      <c r="N635" s="156" t="s">
        <v>40</v>
      </c>
      <c r="O635" s="54"/>
      <c r="P635" s="157">
        <f>O635*H635</f>
        <v>0</v>
      </c>
      <c r="Q635" s="157">
        <v>0</v>
      </c>
      <c r="R635" s="157">
        <f>Q635*H635</f>
        <v>0</v>
      </c>
      <c r="S635" s="157">
        <v>0</v>
      </c>
      <c r="T635" s="158">
        <f>S635*H635</f>
        <v>0</v>
      </c>
      <c r="AR635" s="159" t="s">
        <v>141</v>
      </c>
      <c r="AT635" s="159" t="s">
        <v>136</v>
      </c>
      <c r="AU635" s="159" t="s">
        <v>85</v>
      </c>
      <c r="AY635" s="16" t="s">
        <v>134</v>
      </c>
      <c r="BE635" s="160">
        <f>IF(N635="základní",J635,0)</f>
        <v>0</v>
      </c>
      <c r="BF635" s="160">
        <f>IF(N635="snížená",J635,0)</f>
        <v>0</v>
      </c>
      <c r="BG635" s="160">
        <f>IF(N635="zákl. přenesená",J635,0)</f>
        <v>0</v>
      </c>
      <c r="BH635" s="160">
        <f>IF(N635="sníž. přenesená",J635,0)</f>
        <v>0</v>
      </c>
      <c r="BI635" s="160">
        <f>IF(N635="nulová",J635,0)</f>
        <v>0</v>
      </c>
      <c r="BJ635" s="16" t="s">
        <v>83</v>
      </c>
      <c r="BK635" s="160">
        <f>ROUND(I635*H635,2)</f>
        <v>0</v>
      </c>
      <c r="BL635" s="16" t="s">
        <v>141</v>
      </c>
      <c r="BM635" s="159" t="s">
        <v>383</v>
      </c>
    </row>
    <row r="636" spans="2:65" s="1" customFormat="1" ht="19.5" x14ac:dyDescent="0.2">
      <c r="B636" s="31"/>
      <c r="C636" s="237"/>
      <c r="D636" s="238" t="s">
        <v>143</v>
      </c>
      <c r="E636" s="237"/>
      <c r="F636" s="239" t="s">
        <v>384</v>
      </c>
      <c r="G636" s="237"/>
      <c r="H636" s="237"/>
      <c r="I636" s="90"/>
      <c r="L636" s="31"/>
      <c r="M636" s="161"/>
      <c r="N636" s="54"/>
      <c r="O636" s="54"/>
      <c r="P636" s="54"/>
      <c r="Q636" s="54"/>
      <c r="R636" s="54"/>
      <c r="S636" s="54"/>
      <c r="T636" s="55"/>
      <c r="AT636" s="16" t="s">
        <v>143</v>
      </c>
      <c r="AU636" s="16" t="s">
        <v>85</v>
      </c>
    </row>
    <row r="637" spans="2:65" s="1" customFormat="1" ht="165.75" x14ac:dyDescent="0.2">
      <c r="B637" s="31"/>
      <c r="C637" s="237"/>
      <c r="D637" s="238" t="s">
        <v>145</v>
      </c>
      <c r="E637" s="237"/>
      <c r="F637" s="240" t="s">
        <v>385</v>
      </c>
      <c r="G637" s="237"/>
      <c r="H637" s="237"/>
      <c r="I637" s="90"/>
      <c r="L637" s="31"/>
      <c r="M637" s="161"/>
      <c r="N637" s="54"/>
      <c r="O637" s="54"/>
      <c r="P637" s="54"/>
      <c r="Q637" s="54"/>
      <c r="R637" s="54"/>
      <c r="S637" s="54"/>
      <c r="T637" s="55"/>
      <c r="AT637" s="16" t="s">
        <v>145</v>
      </c>
      <c r="AU637" s="16" t="s">
        <v>85</v>
      </c>
    </row>
    <row r="638" spans="2:65" s="12" customFormat="1" x14ac:dyDescent="0.2">
      <c r="B638" s="162"/>
      <c r="C638" s="241"/>
      <c r="D638" s="238" t="s">
        <v>147</v>
      </c>
      <c r="E638" s="242" t="s">
        <v>1</v>
      </c>
      <c r="F638" s="243" t="s">
        <v>148</v>
      </c>
      <c r="G638" s="241"/>
      <c r="H638" s="242" t="s">
        <v>1</v>
      </c>
      <c r="I638" s="164"/>
      <c r="L638" s="162"/>
      <c r="M638" s="165"/>
      <c r="N638" s="166"/>
      <c r="O638" s="166"/>
      <c r="P638" s="166"/>
      <c r="Q638" s="166"/>
      <c r="R638" s="166"/>
      <c r="S638" s="166"/>
      <c r="T638" s="167"/>
      <c r="AT638" s="163" t="s">
        <v>147</v>
      </c>
      <c r="AU638" s="163" t="s">
        <v>85</v>
      </c>
      <c r="AV638" s="12" t="s">
        <v>83</v>
      </c>
      <c r="AW638" s="12" t="s">
        <v>32</v>
      </c>
      <c r="AX638" s="12" t="s">
        <v>75</v>
      </c>
      <c r="AY638" s="163" t="s">
        <v>134</v>
      </c>
    </row>
    <row r="639" spans="2:65" s="12" customFormat="1" x14ac:dyDescent="0.2">
      <c r="B639" s="162"/>
      <c r="C639" s="241"/>
      <c r="D639" s="238" t="s">
        <v>147</v>
      </c>
      <c r="E639" s="242" t="s">
        <v>1</v>
      </c>
      <c r="F639" s="243" t="s">
        <v>359</v>
      </c>
      <c r="G639" s="241"/>
      <c r="H639" s="242" t="s">
        <v>1</v>
      </c>
      <c r="I639" s="164"/>
      <c r="L639" s="162"/>
      <c r="M639" s="165"/>
      <c r="N639" s="166"/>
      <c r="O639" s="166"/>
      <c r="P639" s="166"/>
      <c r="Q639" s="166"/>
      <c r="R639" s="166"/>
      <c r="S639" s="166"/>
      <c r="T639" s="167"/>
      <c r="AT639" s="163" t="s">
        <v>147</v>
      </c>
      <c r="AU639" s="163" t="s">
        <v>85</v>
      </c>
      <c r="AV639" s="12" t="s">
        <v>83</v>
      </c>
      <c r="AW639" s="12" t="s">
        <v>32</v>
      </c>
      <c r="AX639" s="12" t="s">
        <v>75</v>
      </c>
      <c r="AY639" s="163" t="s">
        <v>134</v>
      </c>
    </row>
    <row r="640" spans="2:65" s="13" customFormat="1" x14ac:dyDescent="0.2">
      <c r="B640" s="168"/>
      <c r="C640" s="244"/>
      <c r="D640" s="238" t="s">
        <v>147</v>
      </c>
      <c r="E640" s="245" t="s">
        <v>1</v>
      </c>
      <c r="F640" s="246" t="s">
        <v>360</v>
      </c>
      <c r="G640" s="244"/>
      <c r="H640" s="247">
        <v>4.5</v>
      </c>
      <c r="I640" s="170"/>
      <c r="L640" s="168"/>
      <c r="M640" s="171"/>
      <c r="N640" s="172"/>
      <c r="O640" s="172"/>
      <c r="P640" s="172"/>
      <c r="Q640" s="172"/>
      <c r="R640" s="172"/>
      <c r="S640" s="172"/>
      <c r="T640" s="173"/>
      <c r="AT640" s="169" t="s">
        <v>147</v>
      </c>
      <c r="AU640" s="169" t="s">
        <v>85</v>
      </c>
      <c r="AV640" s="13" t="s">
        <v>85</v>
      </c>
      <c r="AW640" s="13" t="s">
        <v>32</v>
      </c>
      <c r="AX640" s="13" t="s">
        <v>75</v>
      </c>
      <c r="AY640" s="169" t="s">
        <v>134</v>
      </c>
    </row>
    <row r="641" spans="2:65" s="13" customFormat="1" x14ac:dyDescent="0.2">
      <c r="B641" s="168"/>
      <c r="C641" s="244"/>
      <c r="D641" s="238" t="s">
        <v>147</v>
      </c>
      <c r="E641" s="245" t="s">
        <v>1</v>
      </c>
      <c r="F641" s="246" t="s">
        <v>361</v>
      </c>
      <c r="G641" s="244"/>
      <c r="H641" s="247">
        <v>4.2679999999999998</v>
      </c>
      <c r="I641" s="170"/>
      <c r="L641" s="168"/>
      <c r="M641" s="171"/>
      <c r="N641" s="172"/>
      <c r="O641" s="172"/>
      <c r="P641" s="172"/>
      <c r="Q641" s="172"/>
      <c r="R641" s="172"/>
      <c r="S641" s="172"/>
      <c r="T641" s="173"/>
      <c r="AT641" s="169" t="s">
        <v>147</v>
      </c>
      <c r="AU641" s="169" t="s">
        <v>85</v>
      </c>
      <c r="AV641" s="13" t="s">
        <v>85</v>
      </c>
      <c r="AW641" s="13" t="s">
        <v>32</v>
      </c>
      <c r="AX641" s="13" t="s">
        <v>75</v>
      </c>
      <c r="AY641" s="169" t="s">
        <v>134</v>
      </c>
    </row>
    <row r="642" spans="2:65" s="13" customFormat="1" x14ac:dyDescent="0.2">
      <c r="B642" s="168"/>
      <c r="C642" s="244"/>
      <c r="D642" s="238" t="s">
        <v>147</v>
      </c>
      <c r="E642" s="245" t="s">
        <v>1</v>
      </c>
      <c r="F642" s="246" t="s">
        <v>362</v>
      </c>
      <c r="G642" s="244"/>
      <c r="H642" s="247">
        <v>6.125</v>
      </c>
      <c r="I642" s="170"/>
      <c r="L642" s="168"/>
      <c r="M642" s="171"/>
      <c r="N642" s="172"/>
      <c r="O642" s="172"/>
      <c r="P642" s="172"/>
      <c r="Q642" s="172"/>
      <c r="R642" s="172"/>
      <c r="S642" s="172"/>
      <c r="T642" s="173"/>
      <c r="AT642" s="169" t="s">
        <v>147</v>
      </c>
      <c r="AU642" s="169" t="s">
        <v>85</v>
      </c>
      <c r="AV642" s="13" t="s">
        <v>85</v>
      </c>
      <c r="AW642" s="13" t="s">
        <v>32</v>
      </c>
      <c r="AX642" s="13" t="s">
        <v>75</v>
      </c>
      <c r="AY642" s="169" t="s">
        <v>134</v>
      </c>
    </row>
    <row r="643" spans="2:65" s="13" customFormat="1" x14ac:dyDescent="0.2">
      <c r="B643" s="168"/>
      <c r="C643" s="244"/>
      <c r="D643" s="238" t="s">
        <v>147</v>
      </c>
      <c r="E643" s="245" t="s">
        <v>1</v>
      </c>
      <c r="F643" s="246" t="s">
        <v>363</v>
      </c>
      <c r="G643" s="244"/>
      <c r="H643" s="247">
        <v>8.9939999999999998</v>
      </c>
      <c r="I643" s="170"/>
      <c r="L643" s="168"/>
      <c r="M643" s="171"/>
      <c r="N643" s="172"/>
      <c r="O643" s="172"/>
      <c r="P643" s="172"/>
      <c r="Q643" s="172"/>
      <c r="R643" s="172"/>
      <c r="S643" s="172"/>
      <c r="T643" s="173"/>
      <c r="AT643" s="169" t="s">
        <v>147</v>
      </c>
      <c r="AU643" s="169" t="s">
        <v>85</v>
      </c>
      <c r="AV643" s="13" t="s">
        <v>85</v>
      </c>
      <c r="AW643" s="13" t="s">
        <v>32</v>
      </c>
      <c r="AX643" s="13" t="s">
        <v>75</v>
      </c>
      <c r="AY643" s="169" t="s">
        <v>134</v>
      </c>
    </row>
    <row r="644" spans="2:65" s="13" customFormat="1" x14ac:dyDescent="0.2">
      <c r="B644" s="168"/>
      <c r="C644" s="244"/>
      <c r="D644" s="238" t="s">
        <v>147</v>
      </c>
      <c r="E644" s="245" t="s">
        <v>1</v>
      </c>
      <c r="F644" s="246" t="s">
        <v>364</v>
      </c>
      <c r="G644" s="244"/>
      <c r="H644" s="247">
        <v>8.9320000000000004</v>
      </c>
      <c r="I644" s="170"/>
      <c r="L644" s="168"/>
      <c r="M644" s="171"/>
      <c r="N644" s="172"/>
      <c r="O644" s="172"/>
      <c r="P644" s="172"/>
      <c r="Q644" s="172"/>
      <c r="R644" s="172"/>
      <c r="S644" s="172"/>
      <c r="T644" s="173"/>
      <c r="AT644" s="169" t="s">
        <v>147</v>
      </c>
      <c r="AU644" s="169" t="s">
        <v>85</v>
      </c>
      <c r="AV644" s="13" t="s">
        <v>85</v>
      </c>
      <c r="AW644" s="13" t="s">
        <v>32</v>
      </c>
      <c r="AX644" s="13" t="s">
        <v>75</v>
      </c>
      <c r="AY644" s="169" t="s">
        <v>134</v>
      </c>
    </row>
    <row r="645" spans="2:65" s="13" customFormat="1" ht="22.5" x14ac:dyDescent="0.2">
      <c r="B645" s="168"/>
      <c r="C645" s="244"/>
      <c r="D645" s="238" t="s">
        <v>147</v>
      </c>
      <c r="E645" s="245" t="s">
        <v>1</v>
      </c>
      <c r="F645" s="246" t="s">
        <v>365</v>
      </c>
      <c r="G645" s="244"/>
      <c r="H645" s="247">
        <v>28.785</v>
      </c>
      <c r="I645" s="170"/>
      <c r="L645" s="168"/>
      <c r="M645" s="171"/>
      <c r="N645" s="172"/>
      <c r="O645" s="172"/>
      <c r="P645" s="172"/>
      <c r="Q645" s="172"/>
      <c r="R645" s="172"/>
      <c r="S645" s="172"/>
      <c r="T645" s="173"/>
      <c r="AT645" s="169" t="s">
        <v>147</v>
      </c>
      <c r="AU645" s="169" t="s">
        <v>85</v>
      </c>
      <c r="AV645" s="13" t="s">
        <v>85</v>
      </c>
      <c r="AW645" s="13" t="s">
        <v>32</v>
      </c>
      <c r="AX645" s="13" t="s">
        <v>75</v>
      </c>
      <c r="AY645" s="169" t="s">
        <v>134</v>
      </c>
    </row>
    <row r="646" spans="2:65" s="13" customFormat="1" x14ac:dyDescent="0.2">
      <c r="B646" s="168"/>
      <c r="C646" s="244"/>
      <c r="D646" s="238" t="s">
        <v>147</v>
      </c>
      <c r="E646" s="245" t="s">
        <v>1</v>
      </c>
      <c r="F646" s="246" t="s">
        <v>366</v>
      </c>
      <c r="G646" s="244"/>
      <c r="H646" s="247">
        <v>127.6</v>
      </c>
      <c r="I646" s="170"/>
      <c r="L646" s="168"/>
      <c r="M646" s="171"/>
      <c r="N646" s="172"/>
      <c r="O646" s="172"/>
      <c r="P646" s="172"/>
      <c r="Q646" s="172"/>
      <c r="R646" s="172"/>
      <c r="S646" s="172"/>
      <c r="T646" s="173"/>
      <c r="AT646" s="169" t="s">
        <v>147</v>
      </c>
      <c r="AU646" s="169" t="s">
        <v>85</v>
      </c>
      <c r="AV646" s="13" t="s">
        <v>85</v>
      </c>
      <c r="AW646" s="13" t="s">
        <v>32</v>
      </c>
      <c r="AX646" s="13" t="s">
        <v>75</v>
      </c>
      <c r="AY646" s="169" t="s">
        <v>134</v>
      </c>
    </row>
    <row r="647" spans="2:65" s="13" customFormat="1" ht="22.5" x14ac:dyDescent="0.2">
      <c r="B647" s="168"/>
      <c r="C647" s="244"/>
      <c r="D647" s="238" t="s">
        <v>147</v>
      </c>
      <c r="E647" s="245" t="s">
        <v>1</v>
      </c>
      <c r="F647" s="246" t="s">
        <v>367</v>
      </c>
      <c r="G647" s="244"/>
      <c r="H647" s="247">
        <v>26.4</v>
      </c>
      <c r="I647" s="170"/>
      <c r="L647" s="168"/>
      <c r="M647" s="171"/>
      <c r="N647" s="172"/>
      <c r="O647" s="172"/>
      <c r="P647" s="172"/>
      <c r="Q647" s="172"/>
      <c r="R647" s="172"/>
      <c r="S647" s="172"/>
      <c r="T647" s="173"/>
      <c r="AT647" s="169" t="s">
        <v>147</v>
      </c>
      <c r="AU647" s="169" t="s">
        <v>85</v>
      </c>
      <c r="AV647" s="13" t="s">
        <v>85</v>
      </c>
      <c r="AW647" s="13" t="s">
        <v>32</v>
      </c>
      <c r="AX647" s="13" t="s">
        <v>75</v>
      </c>
      <c r="AY647" s="169" t="s">
        <v>134</v>
      </c>
    </row>
    <row r="648" spans="2:65" s="14" customFormat="1" x14ac:dyDescent="0.2">
      <c r="B648" s="174"/>
      <c r="C648" s="248"/>
      <c r="D648" s="238" t="s">
        <v>147</v>
      </c>
      <c r="E648" s="249" t="s">
        <v>1</v>
      </c>
      <c r="F648" s="250" t="s">
        <v>152</v>
      </c>
      <c r="G648" s="248"/>
      <c r="H648" s="251">
        <v>215.60400000000001</v>
      </c>
      <c r="I648" s="176"/>
      <c r="L648" s="174"/>
      <c r="M648" s="177"/>
      <c r="N648" s="178"/>
      <c r="O648" s="178"/>
      <c r="P648" s="178"/>
      <c r="Q648" s="178"/>
      <c r="R648" s="178"/>
      <c r="S648" s="178"/>
      <c r="T648" s="179"/>
      <c r="AT648" s="175" t="s">
        <v>147</v>
      </c>
      <c r="AU648" s="175" t="s">
        <v>85</v>
      </c>
      <c r="AV648" s="14" t="s">
        <v>141</v>
      </c>
      <c r="AW648" s="14" t="s">
        <v>32</v>
      </c>
      <c r="AX648" s="14" t="s">
        <v>83</v>
      </c>
      <c r="AY648" s="175" t="s">
        <v>134</v>
      </c>
    </row>
    <row r="649" spans="2:65" s="1" customFormat="1" ht="24" customHeight="1" x14ac:dyDescent="0.2">
      <c r="B649" s="151"/>
      <c r="C649" s="232" t="s">
        <v>386</v>
      </c>
      <c r="D649" s="232" t="s">
        <v>136</v>
      </c>
      <c r="E649" s="233" t="s">
        <v>387</v>
      </c>
      <c r="F649" s="234" t="s">
        <v>388</v>
      </c>
      <c r="G649" s="235" t="s">
        <v>163</v>
      </c>
      <c r="H649" s="236">
        <v>320</v>
      </c>
      <c r="I649" s="153"/>
      <c r="J649" s="154">
        <f>ROUND(I649*H649,2)</f>
        <v>0</v>
      </c>
      <c r="K649" s="152" t="s">
        <v>389</v>
      </c>
      <c r="L649" s="31"/>
      <c r="M649" s="155" t="s">
        <v>1</v>
      </c>
      <c r="N649" s="156" t="s">
        <v>40</v>
      </c>
      <c r="O649" s="54"/>
      <c r="P649" s="157">
        <f>O649*H649</f>
        <v>0</v>
      </c>
      <c r="Q649" s="157">
        <v>0</v>
      </c>
      <c r="R649" s="157">
        <f>Q649*H649</f>
        <v>0</v>
      </c>
      <c r="S649" s="157">
        <v>0</v>
      </c>
      <c r="T649" s="158">
        <f>S649*H649</f>
        <v>0</v>
      </c>
      <c r="AR649" s="159" t="s">
        <v>141</v>
      </c>
      <c r="AT649" s="159" t="s">
        <v>136</v>
      </c>
      <c r="AU649" s="159" t="s">
        <v>85</v>
      </c>
      <c r="AY649" s="16" t="s">
        <v>134</v>
      </c>
      <c r="BE649" s="160">
        <f>IF(N649="základní",J649,0)</f>
        <v>0</v>
      </c>
      <c r="BF649" s="160">
        <f>IF(N649="snížená",J649,0)</f>
        <v>0</v>
      </c>
      <c r="BG649" s="160">
        <f>IF(N649="zákl. přenesená",J649,0)</f>
        <v>0</v>
      </c>
      <c r="BH649" s="160">
        <f>IF(N649="sníž. přenesená",J649,0)</f>
        <v>0</v>
      </c>
      <c r="BI649" s="160">
        <f>IF(N649="nulová",J649,0)</f>
        <v>0</v>
      </c>
      <c r="BJ649" s="16" t="s">
        <v>83</v>
      </c>
      <c r="BK649" s="160">
        <f>ROUND(I649*H649,2)</f>
        <v>0</v>
      </c>
      <c r="BL649" s="16" t="s">
        <v>141</v>
      </c>
      <c r="BM649" s="159" t="s">
        <v>390</v>
      </c>
    </row>
    <row r="650" spans="2:65" s="1" customFormat="1" ht="19.5" x14ac:dyDescent="0.2">
      <c r="B650" s="31"/>
      <c r="C650" s="237"/>
      <c r="D650" s="238" t="s">
        <v>143</v>
      </c>
      <c r="E650" s="237"/>
      <c r="F650" s="239" t="s">
        <v>388</v>
      </c>
      <c r="G650" s="237"/>
      <c r="H650" s="237"/>
      <c r="I650" s="90"/>
      <c r="L650" s="31"/>
      <c r="M650" s="161"/>
      <c r="N650" s="54"/>
      <c r="O650" s="54"/>
      <c r="P650" s="54"/>
      <c r="Q650" s="54"/>
      <c r="R650" s="54"/>
      <c r="S650" s="54"/>
      <c r="T650" s="55"/>
      <c r="AT650" s="16" t="s">
        <v>143</v>
      </c>
      <c r="AU650" s="16" t="s">
        <v>85</v>
      </c>
    </row>
    <row r="651" spans="2:65" s="12" customFormat="1" ht="22.5" x14ac:dyDescent="0.2">
      <c r="B651" s="162"/>
      <c r="C651" s="241"/>
      <c r="D651" s="238" t="s">
        <v>147</v>
      </c>
      <c r="E651" s="242" t="s">
        <v>1</v>
      </c>
      <c r="F651" s="243" t="s">
        <v>391</v>
      </c>
      <c r="G651" s="241"/>
      <c r="H651" s="242" t="s">
        <v>1</v>
      </c>
      <c r="I651" s="164"/>
      <c r="L651" s="162"/>
      <c r="M651" s="165"/>
      <c r="N651" s="166"/>
      <c r="O651" s="166"/>
      <c r="P651" s="166"/>
      <c r="Q651" s="166"/>
      <c r="R651" s="166"/>
      <c r="S651" s="166"/>
      <c r="T651" s="167"/>
      <c r="AT651" s="163" t="s">
        <v>147</v>
      </c>
      <c r="AU651" s="163" t="s">
        <v>85</v>
      </c>
      <c r="AV651" s="12" t="s">
        <v>83</v>
      </c>
      <c r="AW651" s="12" t="s">
        <v>32</v>
      </c>
      <c r="AX651" s="12" t="s">
        <v>75</v>
      </c>
      <c r="AY651" s="163" t="s">
        <v>134</v>
      </c>
    </row>
    <row r="652" spans="2:65" s="12" customFormat="1" x14ac:dyDescent="0.2">
      <c r="B652" s="162"/>
      <c r="C652" s="241"/>
      <c r="D652" s="238" t="s">
        <v>147</v>
      </c>
      <c r="E652" s="242" t="s">
        <v>1</v>
      </c>
      <c r="F652" s="243" t="s">
        <v>392</v>
      </c>
      <c r="G652" s="241"/>
      <c r="H652" s="242" t="s">
        <v>1</v>
      </c>
      <c r="I652" s="164"/>
      <c r="L652" s="162"/>
      <c r="M652" s="165"/>
      <c r="N652" s="166"/>
      <c r="O652" s="166"/>
      <c r="P652" s="166"/>
      <c r="Q652" s="166"/>
      <c r="R652" s="166"/>
      <c r="S652" s="166"/>
      <c r="T652" s="167"/>
      <c r="AT652" s="163" t="s">
        <v>147</v>
      </c>
      <c r="AU652" s="163" t="s">
        <v>85</v>
      </c>
      <c r="AV652" s="12" t="s">
        <v>83</v>
      </c>
      <c r="AW652" s="12" t="s">
        <v>32</v>
      </c>
      <c r="AX652" s="12" t="s">
        <v>75</v>
      </c>
      <c r="AY652" s="163" t="s">
        <v>134</v>
      </c>
    </row>
    <row r="653" spans="2:65" s="13" customFormat="1" x14ac:dyDescent="0.2">
      <c r="B653" s="168"/>
      <c r="C653" s="244"/>
      <c r="D653" s="238" t="s">
        <v>147</v>
      </c>
      <c r="E653" s="245" t="s">
        <v>1</v>
      </c>
      <c r="F653" s="246" t="s">
        <v>393</v>
      </c>
      <c r="G653" s="244"/>
      <c r="H653" s="247">
        <v>320</v>
      </c>
      <c r="I653" s="170"/>
      <c r="L653" s="168"/>
      <c r="M653" s="171"/>
      <c r="N653" s="172"/>
      <c r="O653" s="172"/>
      <c r="P653" s="172"/>
      <c r="Q653" s="172"/>
      <c r="R653" s="172"/>
      <c r="S653" s="172"/>
      <c r="T653" s="173"/>
      <c r="AT653" s="169" t="s">
        <v>147</v>
      </c>
      <c r="AU653" s="169" t="s">
        <v>85</v>
      </c>
      <c r="AV653" s="13" t="s">
        <v>85</v>
      </c>
      <c r="AW653" s="13" t="s">
        <v>32</v>
      </c>
      <c r="AX653" s="13" t="s">
        <v>75</v>
      </c>
      <c r="AY653" s="169" t="s">
        <v>134</v>
      </c>
    </row>
    <row r="654" spans="2:65" s="14" customFormat="1" x14ac:dyDescent="0.2">
      <c r="B654" s="174"/>
      <c r="C654" s="248"/>
      <c r="D654" s="238" t="s">
        <v>147</v>
      </c>
      <c r="E654" s="249" t="s">
        <v>1</v>
      </c>
      <c r="F654" s="250" t="s">
        <v>152</v>
      </c>
      <c r="G654" s="248"/>
      <c r="H654" s="251">
        <v>320</v>
      </c>
      <c r="I654" s="176"/>
      <c r="L654" s="174"/>
      <c r="M654" s="177"/>
      <c r="N654" s="178"/>
      <c r="O654" s="178"/>
      <c r="P654" s="178"/>
      <c r="Q654" s="178"/>
      <c r="R654" s="178"/>
      <c r="S654" s="178"/>
      <c r="T654" s="179"/>
      <c r="AT654" s="175" t="s">
        <v>147</v>
      </c>
      <c r="AU654" s="175" t="s">
        <v>85</v>
      </c>
      <c r="AV654" s="14" t="s">
        <v>141</v>
      </c>
      <c r="AW654" s="14" t="s">
        <v>32</v>
      </c>
      <c r="AX654" s="14" t="s">
        <v>83</v>
      </c>
      <c r="AY654" s="175" t="s">
        <v>134</v>
      </c>
    </row>
    <row r="655" spans="2:65" s="1" customFormat="1" ht="24" customHeight="1" x14ac:dyDescent="0.2">
      <c r="B655" s="151"/>
      <c r="C655" s="253" t="s">
        <v>394</v>
      </c>
      <c r="D655" s="253" t="s">
        <v>347</v>
      </c>
      <c r="E655" s="254" t="s">
        <v>395</v>
      </c>
      <c r="F655" s="255" t="s">
        <v>396</v>
      </c>
      <c r="G655" s="256" t="s">
        <v>163</v>
      </c>
      <c r="H655" s="257">
        <v>320</v>
      </c>
      <c r="I655" s="181"/>
      <c r="J655" s="182">
        <f>ROUND(I655*H655,2)</f>
        <v>0</v>
      </c>
      <c r="K655" s="180" t="s">
        <v>389</v>
      </c>
      <c r="L655" s="183"/>
      <c r="M655" s="184" t="s">
        <v>1</v>
      </c>
      <c r="N655" s="185" t="s">
        <v>40</v>
      </c>
      <c r="O655" s="54"/>
      <c r="P655" s="157">
        <f>O655*H655</f>
        <v>0</v>
      </c>
      <c r="Q655" s="157">
        <v>1.328E-2</v>
      </c>
      <c r="R655" s="157">
        <f>Q655*H655</f>
        <v>4.2496</v>
      </c>
      <c r="S655" s="157">
        <v>0</v>
      </c>
      <c r="T655" s="158">
        <f>S655*H655</f>
        <v>0</v>
      </c>
      <c r="AR655" s="159" t="s">
        <v>214</v>
      </c>
      <c r="AT655" s="159" t="s">
        <v>347</v>
      </c>
      <c r="AU655" s="159" t="s">
        <v>85</v>
      </c>
      <c r="AY655" s="16" t="s">
        <v>134</v>
      </c>
      <c r="BE655" s="160">
        <f>IF(N655="základní",J655,0)</f>
        <v>0</v>
      </c>
      <c r="BF655" s="160">
        <f>IF(N655="snížená",J655,0)</f>
        <v>0</v>
      </c>
      <c r="BG655" s="160">
        <f>IF(N655="zákl. přenesená",J655,0)</f>
        <v>0</v>
      </c>
      <c r="BH655" s="160">
        <f>IF(N655="sníž. přenesená",J655,0)</f>
        <v>0</v>
      </c>
      <c r="BI655" s="160">
        <f>IF(N655="nulová",J655,0)</f>
        <v>0</v>
      </c>
      <c r="BJ655" s="16" t="s">
        <v>83</v>
      </c>
      <c r="BK655" s="160">
        <f>ROUND(I655*H655,2)</f>
        <v>0</v>
      </c>
      <c r="BL655" s="16" t="s">
        <v>141</v>
      </c>
      <c r="BM655" s="159" t="s">
        <v>397</v>
      </c>
    </row>
    <row r="656" spans="2:65" s="1" customFormat="1" ht="19.5" x14ac:dyDescent="0.2">
      <c r="B656" s="31"/>
      <c r="C656" s="237"/>
      <c r="D656" s="238" t="s">
        <v>143</v>
      </c>
      <c r="E656" s="237"/>
      <c r="F656" s="239" t="s">
        <v>396</v>
      </c>
      <c r="G656" s="237"/>
      <c r="H656" s="237"/>
      <c r="I656" s="90"/>
      <c r="L656" s="31"/>
      <c r="M656" s="161"/>
      <c r="N656" s="54"/>
      <c r="O656" s="54"/>
      <c r="P656" s="54"/>
      <c r="Q656" s="54"/>
      <c r="R656" s="54"/>
      <c r="S656" s="54"/>
      <c r="T656" s="55"/>
      <c r="AT656" s="16" t="s">
        <v>143</v>
      </c>
      <c r="AU656" s="16" t="s">
        <v>85</v>
      </c>
    </row>
    <row r="657" spans="2:65" s="12" customFormat="1" ht="22.5" x14ac:dyDescent="0.2">
      <c r="B657" s="162"/>
      <c r="C657" s="241"/>
      <c r="D657" s="238" t="s">
        <v>147</v>
      </c>
      <c r="E657" s="242" t="s">
        <v>1</v>
      </c>
      <c r="F657" s="243" t="s">
        <v>398</v>
      </c>
      <c r="G657" s="241"/>
      <c r="H657" s="242" t="s">
        <v>1</v>
      </c>
      <c r="I657" s="164"/>
      <c r="L657" s="162"/>
      <c r="M657" s="165"/>
      <c r="N657" s="166"/>
      <c r="O657" s="166"/>
      <c r="P657" s="166"/>
      <c r="Q657" s="166"/>
      <c r="R657" s="166"/>
      <c r="S657" s="166"/>
      <c r="T657" s="167"/>
      <c r="AT657" s="163" t="s">
        <v>147</v>
      </c>
      <c r="AU657" s="163" t="s">
        <v>85</v>
      </c>
      <c r="AV657" s="12" t="s">
        <v>83</v>
      </c>
      <c r="AW657" s="12" t="s">
        <v>32</v>
      </c>
      <c r="AX657" s="12" t="s">
        <v>75</v>
      </c>
      <c r="AY657" s="163" t="s">
        <v>134</v>
      </c>
    </row>
    <row r="658" spans="2:65" s="12" customFormat="1" x14ac:dyDescent="0.2">
      <c r="B658" s="162"/>
      <c r="C658" s="241"/>
      <c r="D658" s="238" t="s">
        <v>147</v>
      </c>
      <c r="E658" s="242" t="s">
        <v>1</v>
      </c>
      <c r="F658" s="243" t="s">
        <v>399</v>
      </c>
      <c r="G658" s="241"/>
      <c r="H658" s="242" t="s">
        <v>1</v>
      </c>
      <c r="I658" s="164"/>
      <c r="L658" s="162"/>
      <c r="M658" s="165"/>
      <c r="N658" s="166"/>
      <c r="O658" s="166"/>
      <c r="P658" s="166"/>
      <c r="Q658" s="166"/>
      <c r="R658" s="166"/>
      <c r="S658" s="166"/>
      <c r="T658" s="167"/>
      <c r="AT658" s="163" t="s">
        <v>147</v>
      </c>
      <c r="AU658" s="163" t="s">
        <v>85</v>
      </c>
      <c r="AV658" s="12" t="s">
        <v>83</v>
      </c>
      <c r="AW658" s="12" t="s">
        <v>32</v>
      </c>
      <c r="AX658" s="12" t="s">
        <v>75</v>
      </c>
      <c r="AY658" s="163" t="s">
        <v>134</v>
      </c>
    </row>
    <row r="659" spans="2:65" s="12" customFormat="1" x14ac:dyDescent="0.2">
      <c r="B659" s="162"/>
      <c r="C659" s="241"/>
      <c r="D659" s="238" t="s">
        <v>147</v>
      </c>
      <c r="E659" s="242" t="s">
        <v>1</v>
      </c>
      <c r="F659" s="243" t="s">
        <v>400</v>
      </c>
      <c r="G659" s="241"/>
      <c r="H659" s="242" t="s">
        <v>1</v>
      </c>
      <c r="I659" s="164"/>
      <c r="L659" s="162"/>
      <c r="M659" s="165"/>
      <c r="N659" s="166"/>
      <c r="O659" s="166"/>
      <c r="P659" s="166"/>
      <c r="Q659" s="166"/>
      <c r="R659" s="166"/>
      <c r="S659" s="166"/>
      <c r="T659" s="167"/>
      <c r="AT659" s="163" t="s">
        <v>147</v>
      </c>
      <c r="AU659" s="163" t="s">
        <v>85</v>
      </c>
      <c r="AV659" s="12" t="s">
        <v>83</v>
      </c>
      <c r="AW659" s="12" t="s">
        <v>32</v>
      </c>
      <c r="AX659" s="12" t="s">
        <v>75</v>
      </c>
      <c r="AY659" s="163" t="s">
        <v>134</v>
      </c>
    </row>
    <row r="660" spans="2:65" s="13" customFormat="1" x14ac:dyDescent="0.2">
      <c r="B660" s="168"/>
      <c r="C660" s="244"/>
      <c r="D660" s="238" t="s">
        <v>147</v>
      </c>
      <c r="E660" s="245" t="s">
        <v>1</v>
      </c>
      <c r="F660" s="246" t="s">
        <v>393</v>
      </c>
      <c r="G660" s="244"/>
      <c r="H660" s="247">
        <v>320</v>
      </c>
      <c r="I660" s="170"/>
      <c r="L660" s="168"/>
      <c r="M660" s="171"/>
      <c r="N660" s="172"/>
      <c r="O660" s="172"/>
      <c r="P660" s="172"/>
      <c r="Q660" s="172"/>
      <c r="R660" s="172"/>
      <c r="S660" s="172"/>
      <c r="T660" s="173"/>
      <c r="AT660" s="169" t="s">
        <v>147</v>
      </c>
      <c r="AU660" s="169" t="s">
        <v>85</v>
      </c>
      <c r="AV660" s="13" t="s">
        <v>85</v>
      </c>
      <c r="AW660" s="13" t="s">
        <v>32</v>
      </c>
      <c r="AX660" s="13" t="s">
        <v>75</v>
      </c>
      <c r="AY660" s="169" t="s">
        <v>134</v>
      </c>
    </row>
    <row r="661" spans="2:65" s="14" customFormat="1" x14ac:dyDescent="0.2">
      <c r="B661" s="174"/>
      <c r="C661" s="248"/>
      <c r="D661" s="238" t="s">
        <v>147</v>
      </c>
      <c r="E661" s="249" t="s">
        <v>1</v>
      </c>
      <c r="F661" s="250" t="s">
        <v>152</v>
      </c>
      <c r="G661" s="248"/>
      <c r="H661" s="251">
        <v>320</v>
      </c>
      <c r="I661" s="176"/>
      <c r="L661" s="174"/>
      <c r="M661" s="177"/>
      <c r="N661" s="178"/>
      <c r="O661" s="178"/>
      <c r="P661" s="178"/>
      <c r="Q661" s="178"/>
      <c r="R661" s="178"/>
      <c r="S661" s="178"/>
      <c r="T661" s="179"/>
      <c r="AT661" s="175" t="s">
        <v>147</v>
      </c>
      <c r="AU661" s="175" t="s">
        <v>85</v>
      </c>
      <c r="AV661" s="14" t="s">
        <v>141</v>
      </c>
      <c r="AW661" s="14" t="s">
        <v>32</v>
      </c>
      <c r="AX661" s="14" t="s">
        <v>83</v>
      </c>
      <c r="AY661" s="175" t="s">
        <v>134</v>
      </c>
    </row>
    <row r="662" spans="2:65" s="1" customFormat="1" ht="16.5" customHeight="1" x14ac:dyDescent="0.2">
      <c r="B662" s="151"/>
      <c r="C662" s="253" t="s">
        <v>401</v>
      </c>
      <c r="D662" s="253" t="s">
        <v>347</v>
      </c>
      <c r="E662" s="254" t="s">
        <v>402</v>
      </c>
      <c r="F662" s="255" t="s">
        <v>403</v>
      </c>
      <c r="G662" s="256" t="s">
        <v>163</v>
      </c>
      <c r="H662" s="257">
        <v>320</v>
      </c>
      <c r="I662" s="181"/>
      <c r="J662" s="182">
        <f>ROUND(I662*H662,2)</f>
        <v>0</v>
      </c>
      <c r="K662" s="180" t="s">
        <v>140</v>
      </c>
      <c r="L662" s="183"/>
      <c r="M662" s="184" t="s">
        <v>1</v>
      </c>
      <c r="N662" s="185" t="s">
        <v>40</v>
      </c>
      <c r="O662" s="54"/>
      <c r="P662" s="157">
        <f>O662*H662</f>
        <v>0</v>
      </c>
      <c r="Q662" s="157">
        <v>1.8000000000000001E-4</v>
      </c>
      <c r="R662" s="157">
        <f>Q662*H662</f>
        <v>5.7600000000000005E-2</v>
      </c>
      <c r="S662" s="157">
        <v>0</v>
      </c>
      <c r="T662" s="158">
        <f>S662*H662</f>
        <v>0</v>
      </c>
      <c r="AR662" s="159" t="s">
        <v>214</v>
      </c>
      <c r="AT662" s="159" t="s">
        <v>347</v>
      </c>
      <c r="AU662" s="159" t="s">
        <v>85</v>
      </c>
      <c r="AY662" s="16" t="s">
        <v>134</v>
      </c>
      <c r="BE662" s="160">
        <f>IF(N662="základní",J662,0)</f>
        <v>0</v>
      </c>
      <c r="BF662" s="160">
        <f>IF(N662="snížená",J662,0)</f>
        <v>0</v>
      </c>
      <c r="BG662" s="160">
        <f>IF(N662="zákl. přenesená",J662,0)</f>
        <v>0</v>
      </c>
      <c r="BH662" s="160">
        <f>IF(N662="sníž. přenesená",J662,0)</f>
        <v>0</v>
      </c>
      <c r="BI662" s="160">
        <f>IF(N662="nulová",J662,0)</f>
        <v>0</v>
      </c>
      <c r="BJ662" s="16" t="s">
        <v>83</v>
      </c>
      <c r="BK662" s="160">
        <f>ROUND(I662*H662,2)</f>
        <v>0</v>
      </c>
      <c r="BL662" s="16" t="s">
        <v>141</v>
      </c>
      <c r="BM662" s="159" t="s">
        <v>404</v>
      </c>
    </row>
    <row r="663" spans="2:65" s="1" customFormat="1" x14ac:dyDescent="0.2">
      <c r="B663" s="31"/>
      <c r="C663" s="237"/>
      <c r="D663" s="238" t="s">
        <v>143</v>
      </c>
      <c r="E663" s="237"/>
      <c r="F663" s="239" t="s">
        <v>403</v>
      </c>
      <c r="G663" s="237"/>
      <c r="H663" s="237"/>
      <c r="I663" s="90"/>
      <c r="L663" s="31"/>
      <c r="M663" s="161"/>
      <c r="N663" s="54"/>
      <c r="O663" s="54"/>
      <c r="P663" s="54"/>
      <c r="Q663" s="54"/>
      <c r="R663" s="54"/>
      <c r="S663" s="54"/>
      <c r="T663" s="55"/>
      <c r="AT663" s="16" t="s">
        <v>143</v>
      </c>
      <c r="AU663" s="16" t="s">
        <v>85</v>
      </c>
    </row>
    <row r="664" spans="2:65" s="12" customFormat="1" x14ac:dyDescent="0.2">
      <c r="B664" s="162"/>
      <c r="C664" s="241"/>
      <c r="D664" s="238" t="s">
        <v>147</v>
      </c>
      <c r="E664" s="242" t="s">
        <v>1</v>
      </c>
      <c r="F664" s="243" t="s">
        <v>148</v>
      </c>
      <c r="G664" s="241"/>
      <c r="H664" s="242" t="s">
        <v>1</v>
      </c>
      <c r="I664" s="164"/>
      <c r="L664" s="162"/>
      <c r="M664" s="165"/>
      <c r="N664" s="166"/>
      <c r="O664" s="166"/>
      <c r="P664" s="166"/>
      <c r="Q664" s="166"/>
      <c r="R664" s="166"/>
      <c r="S664" s="166"/>
      <c r="T664" s="167"/>
      <c r="AT664" s="163" t="s">
        <v>147</v>
      </c>
      <c r="AU664" s="163" t="s">
        <v>85</v>
      </c>
      <c r="AV664" s="12" t="s">
        <v>83</v>
      </c>
      <c r="AW664" s="12" t="s">
        <v>32</v>
      </c>
      <c r="AX664" s="12" t="s">
        <v>75</v>
      </c>
      <c r="AY664" s="163" t="s">
        <v>134</v>
      </c>
    </row>
    <row r="665" spans="2:65" s="12" customFormat="1" x14ac:dyDescent="0.2">
      <c r="B665" s="162"/>
      <c r="C665" s="241"/>
      <c r="D665" s="238" t="s">
        <v>147</v>
      </c>
      <c r="E665" s="242" t="s">
        <v>1</v>
      </c>
      <c r="F665" s="243" t="s">
        <v>405</v>
      </c>
      <c r="G665" s="241"/>
      <c r="H665" s="242" t="s">
        <v>1</v>
      </c>
      <c r="I665" s="164"/>
      <c r="L665" s="162"/>
      <c r="M665" s="165"/>
      <c r="N665" s="166"/>
      <c r="O665" s="166"/>
      <c r="P665" s="166"/>
      <c r="Q665" s="166"/>
      <c r="R665" s="166"/>
      <c r="S665" s="166"/>
      <c r="T665" s="167"/>
      <c r="AT665" s="163" t="s">
        <v>147</v>
      </c>
      <c r="AU665" s="163" t="s">
        <v>85</v>
      </c>
      <c r="AV665" s="12" t="s">
        <v>83</v>
      </c>
      <c r="AW665" s="12" t="s">
        <v>32</v>
      </c>
      <c r="AX665" s="12" t="s">
        <v>75</v>
      </c>
      <c r="AY665" s="163" t="s">
        <v>134</v>
      </c>
    </row>
    <row r="666" spans="2:65" s="12" customFormat="1" ht="22.5" x14ac:dyDescent="0.2">
      <c r="B666" s="162"/>
      <c r="C666" s="241"/>
      <c r="D666" s="238" t="s">
        <v>147</v>
      </c>
      <c r="E666" s="242" t="s">
        <v>1</v>
      </c>
      <c r="F666" s="243" t="s">
        <v>398</v>
      </c>
      <c r="G666" s="241"/>
      <c r="H666" s="242" t="s">
        <v>1</v>
      </c>
      <c r="I666" s="164"/>
      <c r="L666" s="162"/>
      <c r="M666" s="165"/>
      <c r="N666" s="166"/>
      <c r="O666" s="166"/>
      <c r="P666" s="166"/>
      <c r="Q666" s="166"/>
      <c r="R666" s="166"/>
      <c r="S666" s="166"/>
      <c r="T666" s="167"/>
      <c r="AT666" s="163" t="s">
        <v>147</v>
      </c>
      <c r="AU666" s="163" t="s">
        <v>85</v>
      </c>
      <c r="AV666" s="12" t="s">
        <v>83</v>
      </c>
      <c r="AW666" s="12" t="s">
        <v>32</v>
      </c>
      <c r="AX666" s="12" t="s">
        <v>75</v>
      </c>
      <c r="AY666" s="163" t="s">
        <v>134</v>
      </c>
    </row>
    <row r="667" spans="2:65" s="12" customFormat="1" x14ac:dyDescent="0.2">
      <c r="B667" s="162"/>
      <c r="C667" s="241"/>
      <c r="D667" s="238" t="s">
        <v>147</v>
      </c>
      <c r="E667" s="242" t="s">
        <v>1</v>
      </c>
      <c r="F667" s="243" t="s">
        <v>399</v>
      </c>
      <c r="G667" s="241"/>
      <c r="H667" s="242" t="s">
        <v>1</v>
      </c>
      <c r="I667" s="164"/>
      <c r="L667" s="162"/>
      <c r="M667" s="165"/>
      <c r="N667" s="166"/>
      <c r="O667" s="166"/>
      <c r="P667" s="166"/>
      <c r="Q667" s="166"/>
      <c r="R667" s="166"/>
      <c r="S667" s="166"/>
      <c r="T667" s="167"/>
      <c r="AT667" s="163" t="s">
        <v>147</v>
      </c>
      <c r="AU667" s="163" t="s">
        <v>85</v>
      </c>
      <c r="AV667" s="12" t="s">
        <v>83</v>
      </c>
      <c r="AW667" s="12" t="s">
        <v>32</v>
      </c>
      <c r="AX667" s="12" t="s">
        <v>75</v>
      </c>
      <c r="AY667" s="163" t="s">
        <v>134</v>
      </c>
    </row>
    <row r="668" spans="2:65" s="12" customFormat="1" x14ac:dyDescent="0.2">
      <c r="B668" s="162"/>
      <c r="C668" s="241"/>
      <c r="D668" s="238" t="s">
        <v>147</v>
      </c>
      <c r="E668" s="242" t="s">
        <v>1</v>
      </c>
      <c r="F668" s="243" t="s">
        <v>400</v>
      </c>
      <c r="G668" s="241"/>
      <c r="H668" s="242" t="s">
        <v>1</v>
      </c>
      <c r="I668" s="164"/>
      <c r="L668" s="162"/>
      <c r="M668" s="165"/>
      <c r="N668" s="166"/>
      <c r="O668" s="166"/>
      <c r="P668" s="166"/>
      <c r="Q668" s="166"/>
      <c r="R668" s="166"/>
      <c r="S668" s="166"/>
      <c r="T668" s="167"/>
      <c r="AT668" s="163" t="s">
        <v>147</v>
      </c>
      <c r="AU668" s="163" t="s">
        <v>85</v>
      </c>
      <c r="AV668" s="12" t="s">
        <v>83</v>
      </c>
      <c r="AW668" s="12" t="s">
        <v>32</v>
      </c>
      <c r="AX668" s="12" t="s">
        <v>75</v>
      </c>
      <c r="AY668" s="163" t="s">
        <v>134</v>
      </c>
    </row>
    <row r="669" spans="2:65" s="13" customFormat="1" x14ac:dyDescent="0.2">
      <c r="B669" s="168"/>
      <c r="C669" s="244"/>
      <c r="D669" s="238" t="s">
        <v>147</v>
      </c>
      <c r="E669" s="245" t="s">
        <v>1</v>
      </c>
      <c r="F669" s="246" t="s">
        <v>393</v>
      </c>
      <c r="G669" s="244"/>
      <c r="H669" s="247">
        <v>320</v>
      </c>
      <c r="I669" s="170"/>
      <c r="L669" s="168"/>
      <c r="M669" s="171"/>
      <c r="N669" s="172"/>
      <c r="O669" s="172"/>
      <c r="P669" s="172"/>
      <c r="Q669" s="172"/>
      <c r="R669" s="172"/>
      <c r="S669" s="172"/>
      <c r="T669" s="173"/>
      <c r="AT669" s="169" t="s">
        <v>147</v>
      </c>
      <c r="AU669" s="169" t="s">
        <v>85</v>
      </c>
      <c r="AV669" s="13" t="s">
        <v>85</v>
      </c>
      <c r="AW669" s="13" t="s">
        <v>32</v>
      </c>
      <c r="AX669" s="13" t="s">
        <v>75</v>
      </c>
      <c r="AY669" s="169" t="s">
        <v>134</v>
      </c>
    </row>
    <row r="670" spans="2:65" s="14" customFormat="1" x14ac:dyDescent="0.2">
      <c r="B670" s="174"/>
      <c r="C670" s="248"/>
      <c r="D670" s="238" t="s">
        <v>147</v>
      </c>
      <c r="E670" s="249" t="s">
        <v>1</v>
      </c>
      <c r="F670" s="250" t="s">
        <v>152</v>
      </c>
      <c r="G670" s="248"/>
      <c r="H670" s="251">
        <v>320</v>
      </c>
      <c r="I670" s="176"/>
      <c r="L670" s="174"/>
      <c r="M670" s="177"/>
      <c r="N670" s="178"/>
      <c r="O670" s="178"/>
      <c r="P670" s="178"/>
      <c r="Q670" s="178"/>
      <c r="R670" s="178"/>
      <c r="S670" s="178"/>
      <c r="T670" s="179"/>
      <c r="AT670" s="175" t="s">
        <v>147</v>
      </c>
      <c r="AU670" s="175" t="s">
        <v>85</v>
      </c>
      <c r="AV670" s="14" t="s">
        <v>141</v>
      </c>
      <c r="AW670" s="14" t="s">
        <v>32</v>
      </c>
      <c r="AX670" s="14" t="s">
        <v>83</v>
      </c>
      <c r="AY670" s="175" t="s">
        <v>134</v>
      </c>
    </row>
    <row r="671" spans="2:65" s="1" customFormat="1" ht="16.5" customHeight="1" x14ac:dyDescent="0.2">
      <c r="B671" s="151"/>
      <c r="C671" s="253" t="s">
        <v>406</v>
      </c>
      <c r="D671" s="253" t="s">
        <v>347</v>
      </c>
      <c r="E671" s="254" t="s">
        <v>407</v>
      </c>
      <c r="F671" s="255" t="s">
        <v>408</v>
      </c>
      <c r="G671" s="256" t="s">
        <v>163</v>
      </c>
      <c r="H671" s="257">
        <v>320</v>
      </c>
      <c r="I671" s="181"/>
      <c r="J671" s="182">
        <f>ROUND(I671*H671,2)</f>
        <v>0</v>
      </c>
      <c r="K671" s="180" t="s">
        <v>140</v>
      </c>
      <c r="L671" s="183"/>
      <c r="M671" s="184" t="s">
        <v>1</v>
      </c>
      <c r="N671" s="185" t="s">
        <v>40</v>
      </c>
      <c r="O671" s="54"/>
      <c r="P671" s="157">
        <f>O671*H671</f>
        <v>0</v>
      </c>
      <c r="Q671" s="157">
        <v>2.0000000000000002E-5</v>
      </c>
      <c r="R671" s="157">
        <f>Q671*H671</f>
        <v>6.4000000000000003E-3</v>
      </c>
      <c r="S671" s="157">
        <v>0</v>
      </c>
      <c r="T671" s="158">
        <f>S671*H671</f>
        <v>0</v>
      </c>
      <c r="AR671" s="159" t="s">
        <v>214</v>
      </c>
      <c r="AT671" s="159" t="s">
        <v>347</v>
      </c>
      <c r="AU671" s="159" t="s">
        <v>85</v>
      </c>
      <c r="AY671" s="16" t="s">
        <v>134</v>
      </c>
      <c r="BE671" s="160">
        <f>IF(N671="základní",J671,0)</f>
        <v>0</v>
      </c>
      <c r="BF671" s="160">
        <f>IF(N671="snížená",J671,0)</f>
        <v>0</v>
      </c>
      <c r="BG671" s="160">
        <f>IF(N671="zákl. přenesená",J671,0)</f>
        <v>0</v>
      </c>
      <c r="BH671" s="160">
        <f>IF(N671="sníž. přenesená",J671,0)</f>
        <v>0</v>
      </c>
      <c r="BI671" s="160">
        <f>IF(N671="nulová",J671,0)</f>
        <v>0</v>
      </c>
      <c r="BJ671" s="16" t="s">
        <v>83</v>
      </c>
      <c r="BK671" s="160">
        <f>ROUND(I671*H671,2)</f>
        <v>0</v>
      </c>
      <c r="BL671" s="16" t="s">
        <v>141</v>
      </c>
      <c r="BM671" s="159" t="s">
        <v>409</v>
      </c>
    </row>
    <row r="672" spans="2:65" s="1" customFormat="1" x14ac:dyDescent="0.2">
      <c r="B672" s="31"/>
      <c r="C672" s="237"/>
      <c r="D672" s="238" t="s">
        <v>143</v>
      </c>
      <c r="E672" s="237"/>
      <c r="F672" s="239" t="s">
        <v>408</v>
      </c>
      <c r="G672" s="237"/>
      <c r="H672" s="237"/>
      <c r="I672" s="90"/>
      <c r="L672" s="31"/>
      <c r="M672" s="161"/>
      <c r="N672" s="54"/>
      <c r="O672" s="54"/>
      <c r="P672" s="54"/>
      <c r="Q672" s="54"/>
      <c r="R672" s="54"/>
      <c r="S672" s="54"/>
      <c r="T672" s="55"/>
      <c r="AT672" s="16" t="s">
        <v>143</v>
      </c>
      <c r="AU672" s="16" t="s">
        <v>85</v>
      </c>
    </row>
    <row r="673" spans="2:65" s="12" customFormat="1" x14ac:dyDescent="0.2">
      <c r="B673" s="162"/>
      <c r="C673" s="241"/>
      <c r="D673" s="238" t="s">
        <v>147</v>
      </c>
      <c r="E673" s="242" t="s">
        <v>1</v>
      </c>
      <c r="F673" s="243" t="s">
        <v>148</v>
      </c>
      <c r="G673" s="241"/>
      <c r="H673" s="242" t="s">
        <v>1</v>
      </c>
      <c r="I673" s="164"/>
      <c r="L673" s="162"/>
      <c r="M673" s="165"/>
      <c r="N673" s="166"/>
      <c r="O673" s="166"/>
      <c r="P673" s="166"/>
      <c r="Q673" s="166"/>
      <c r="R673" s="166"/>
      <c r="S673" s="166"/>
      <c r="T673" s="167"/>
      <c r="AT673" s="163" t="s">
        <v>147</v>
      </c>
      <c r="AU673" s="163" t="s">
        <v>85</v>
      </c>
      <c r="AV673" s="12" t="s">
        <v>83</v>
      </c>
      <c r="AW673" s="12" t="s">
        <v>32</v>
      </c>
      <c r="AX673" s="12" t="s">
        <v>75</v>
      </c>
      <c r="AY673" s="163" t="s">
        <v>134</v>
      </c>
    </row>
    <row r="674" spans="2:65" s="12" customFormat="1" x14ac:dyDescent="0.2">
      <c r="B674" s="162"/>
      <c r="C674" s="241"/>
      <c r="D674" s="238" t="s">
        <v>147</v>
      </c>
      <c r="E674" s="242" t="s">
        <v>1</v>
      </c>
      <c r="F674" s="243" t="s">
        <v>410</v>
      </c>
      <c r="G674" s="241"/>
      <c r="H674" s="242" t="s">
        <v>1</v>
      </c>
      <c r="I674" s="164"/>
      <c r="L674" s="162"/>
      <c r="M674" s="165"/>
      <c r="N674" s="166"/>
      <c r="O674" s="166"/>
      <c r="P674" s="166"/>
      <c r="Q674" s="166"/>
      <c r="R674" s="166"/>
      <c r="S674" s="166"/>
      <c r="T674" s="167"/>
      <c r="AT674" s="163" t="s">
        <v>147</v>
      </c>
      <c r="AU674" s="163" t="s">
        <v>85</v>
      </c>
      <c r="AV674" s="12" t="s">
        <v>83</v>
      </c>
      <c r="AW674" s="12" t="s">
        <v>32</v>
      </c>
      <c r="AX674" s="12" t="s">
        <v>75</v>
      </c>
      <c r="AY674" s="163" t="s">
        <v>134</v>
      </c>
    </row>
    <row r="675" spans="2:65" s="12" customFormat="1" ht="22.5" x14ac:dyDescent="0.2">
      <c r="B675" s="162"/>
      <c r="C675" s="241"/>
      <c r="D675" s="238" t="s">
        <v>147</v>
      </c>
      <c r="E675" s="242" t="s">
        <v>1</v>
      </c>
      <c r="F675" s="243" t="s">
        <v>398</v>
      </c>
      <c r="G675" s="241"/>
      <c r="H675" s="242" t="s">
        <v>1</v>
      </c>
      <c r="I675" s="164"/>
      <c r="L675" s="162"/>
      <c r="M675" s="165"/>
      <c r="N675" s="166"/>
      <c r="O675" s="166"/>
      <c r="P675" s="166"/>
      <c r="Q675" s="166"/>
      <c r="R675" s="166"/>
      <c r="S675" s="166"/>
      <c r="T675" s="167"/>
      <c r="AT675" s="163" t="s">
        <v>147</v>
      </c>
      <c r="AU675" s="163" t="s">
        <v>85</v>
      </c>
      <c r="AV675" s="12" t="s">
        <v>83</v>
      </c>
      <c r="AW675" s="12" t="s">
        <v>32</v>
      </c>
      <c r="AX675" s="12" t="s">
        <v>75</v>
      </c>
      <c r="AY675" s="163" t="s">
        <v>134</v>
      </c>
    </row>
    <row r="676" spans="2:65" s="12" customFormat="1" x14ac:dyDescent="0.2">
      <c r="B676" s="162"/>
      <c r="C676" s="241"/>
      <c r="D676" s="238" t="s">
        <v>147</v>
      </c>
      <c r="E676" s="242" t="s">
        <v>1</v>
      </c>
      <c r="F676" s="243" t="s">
        <v>399</v>
      </c>
      <c r="G676" s="241"/>
      <c r="H676" s="242" t="s">
        <v>1</v>
      </c>
      <c r="I676" s="164"/>
      <c r="L676" s="162"/>
      <c r="M676" s="165"/>
      <c r="N676" s="166"/>
      <c r="O676" s="166"/>
      <c r="P676" s="166"/>
      <c r="Q676" s="166"/>
      <c r="R676" s="166"/>
      <c r="S676" s="166"/>
      <c r="T676" s="167"/>
      <c r="AT676" s="163" t="s">
        <v>147</v>
      </c>
      <c r="AU676" s="163" t="s">
        <v>85</v>
      </c>
      <c r="AV676" s="12" t="s">
        <v>83</v>
      </c>
      <c r="AW676" s="12" t="s">
        <v>32</v>
      </c>
      <c r="AX676" s="12" t="s">
        <v>75</v>
      </c>
      <c r="AY676" s="163" t="s">
        <v>134</v>
      </c>
    </row>
    <row r="677" spans="2:65" s="12" customFormat="1" x14ac:dyDescent="0.2">
      <c r="B677" s="162"/>
      <c r="C677" s="241"/>
      <c r="D677" s="238" t="s">
        <v>147</v>
      </c>
      <c r="E677" s="242" t="s">
        <v>1</v>
      </c>
      <c r="F677" s="243" t="s">
        <v>400</v>
      </c>
      <c r="G677" s="241"/>
      <c r="H677" s="242" t="s">
        <v>1</v>
      </c>
      <c r="I677" s="164"/>
      <c r="L677" s="162"/>
      <c r="M677" s="165"/>
      <c r="N677" s="166"/>
      <c r="O677" s="166"/>
      <c r="P677" s="166"/>
      <c r="Q677" s="166"/>
      <c r="R677" s="166"/>
      <c r="S677" s="166"/>
      <c r="T677" s="167"/>
      <c r="AT677" s="163" t="s">
        <v>147</v>
      </c>
      <c r="AU677" s="163" t="s">
        <v>85</v>
      </c>
      <c r="AV677" s="12" t="s">
        <v>83</v>
      </c>
      <c r="AW677" s="12" t="s">
        <v>32</v>
      </c>
      <c r="AX677" s="12" t="s">
        <v>75</v>
      </c>
      <c r="AY677" s="163" t="s">
        <v>134</v>
      </c>
    </row>
    <row r="678" spans="2:65" s="13" customFormat="1" x14ac:dyDescent="0.2">
      <c r="B678" s="168"/>
      <c r="C678" s="244"/>
      <c r="D678" s="238" t="s">
        <v>147</v>
      </c>
      <c r="E678" s="245" t="s">
        <v>1</v>
      </c>
      <c r="F678" s="246" t="s">
        <v>393</v>
      </c>
      <c r="G678" s="244"/>
      <c r="H678" s="247">
        <v>320</v>
      </c>
      <c r="I678" s="170"/>
      <c r="L678" s="168"/>
      <c r="M678" s="171"/>
      <c r="N678" s="172"/>
      <c r="O678" s="172"/>
      <c r="P678" s="172"/>
      <c r="Q678" s="172"/>
      <c r="R678" s="172"/>
      <c r="S678" s="172"/>
      <c r="T678" s="173"/>
      <c r="AT678" s="169" t="s">
        <v>147</v>
      </c>
      <c r="AU678" s="169" t="s">
        <v>85</v>
      </c>
      <c r="AV678" s="13" t="s">
        <v>85</v>
      </c>
      <c r="AW678" s="13" t="s">
        <v>32</v>
      </c>
      <c r="AX678" s="13" t="s">
        <v>75</v>
      </c>
      <c r="AY678" s="169" t="s">
        <v>134</v>
      </c>
    </row>
    <row r="679" spans="2:65" s="14" customFormat="1" x14ac:dyDescent="0.2">
      <c r="B679" s="174"/>
      <c r="C679" s="248"/>
      <c r="D679" s="238" t="s">
        <v>147</v>
      </c>
      <c r="E679" s="249" t="s">
        <v>1</v>
      </c>
      <c r="F679" s="250" t="s">
        <v>152</v>
      </c>
      <c r="G679" s="248"/>
      <c r="H679" s="251">
        <v>320</v>
      </c>
      <c r="I679" s="176"/>
      <c r="L679" s="174"/>
      <c r="M679" s="177"/>
      <c r="N679" s="178"/>
      <c r="O679" s="178"/>
      <c r="P679" s="178"/>
      <c r="Q679" s="178"/>
      <c r="R679" s="178"/>
      <c r="S679" s="178"/>
      <c r="T679" s="179"/>
      <c r="AT679" s="175" t="s">
        <v>147</v>
      </c>
      <c r="AU679" s="175" t="s">
        <v>85</v>
      </c>
      <c r="AV679" s="14" t="s">
        <v>141</v>
      </c>
      <c r="AW679" s="14" t="s">
        <v>32</v>
      </c>
      <c r="AX679" s="14" t="s">
        <v>83</v>
      </c>
      <c r="AY679" s="175" t="s">
        <v>134</v>
      </c>
    </row>
    <row r="680" spans="2:65" s="1" customFormat="1" ht="24" customHeight="1" x14ac:dyDescent="0.2">
      <c r="B680" s="151"/>
      <c r="C680" s="232" t="s">
        <v>411</v>
      </c>
      <c r="D680" s="232" t="s">
        <v>136</v>
      </c>
      <c r="E680" s="233" t="s">
        <v>412</v>
      </c>
      <c r="F680" s="234" t="s">
        <v>1066</v>
      </c>
      <c r="G680" s="235" t="s">
        <v>139</v>
      </c>
      <c r="H680" s="236">
        <v>215.60400000000001</v>
      </c>
      <c r="I680" s="153"/>
      <c r="J680" s="154">
        <f>ROUND(I680*H680,2)</f>
        <v>0</v>
      </c>
      <c r="K680" s="152" t="s">
        <v>140</v>
      </c>
      <c r="L680" s="31"/>
      <c r="M680" s="155" t="s">
        <v>1</v>
      </c>
      <c r="N680" s="156" t="s">
        <v>40</v>
      </c>
      <c r="O680" s="54"/>
      <c r="P680" s="157">
        <f>O680*H680</f>
        <v>0</v>
      </c>
      <c r="Q680" s="157">
        <v>0</v>
      </c>
      <c r="R680" s="157">
        <f>Q680*H680</f>
        <v>0</v>
      </c>
      <c r="S680" s="157">
        <v>0</v>
      </c>
      <c r="T680" s="158">
        <f>S680*H680</f>
        <v>0</v>
      </c>
      <c r="AR680" s="159" t="s">
        <v>141</v>
      </c>
      <c r="AT680" s="159" t="s">
        <v>136</v>
      </c>
      <c r="AU680" s="159" t="s">
        <v>85</v>
      </c>
      <c r="AY680" s="16" t="s">
        <v>134</v>
      </c>
      <c r="BE680" s="160">
        <f>IF(N680="základní",J680,0)</f>
        <v>0</v>
      </c>
      <c r="BF680" s="160">
        <f>IF(N680="snížená",J680,0)</f>
        <v>0</v>
      </c>
      <c r="BG680" s="160">
        <f>IF(N680="zákl. přenesená",J680,0)</f>
        <v>0</v>
      </c>
      <c r="BH680" s="160">
        <f>IF(N680="sníž. přenesená",J680,0)</f>
        <v>0</v>
      </c>
      <c r="BI680" s="160">
        <f>IF(N680="nulová",J680,0)</f>
        <v>0</v>
      </c>
      <c r="BJ680" s="16" t="s">
        <v>83</v>
      </c>
      <c r="BK680" s="160">
        <f>ROUND(I680*H680,2)</f>
        <v>0</v>
      </c>
      <c r="BL680" s="16" t="s">
        <v>141</v>
      </c>
      <c r="BM680" s="159" t="s">
        <v>413</v>
      </c>
    </row>
    <row r="681" spans="2:65" s="1" customFormat="1" x14ac:dyDescent="0.2">
      <c r="B681" s="31"/>
      <c r="C681" s="237"/>
      <c r="D681" s="238" t="s">
        <v>143</v>
      </c>
      <c r="E681" s="237"/>
      <c r="F681" s="239" t="s">
        <v>414</v>
      </c>
      <c r="G681" s="237"/>
      <c r="H681" s="237"/>
      <c r="I681" s="90"/>
      <c r="L681" s="31"/>
      <c r="M681" s="161"/>
      <c r="N681" s="54"/>
      <c r="O681" s="54"/>
      <c r="P681" s="54"/>
      <c r="Q681" s="54"/>
      <c r="R681" s="54"/>
      <c r="S681" s="54"/>
      <c r="T681" s="55"/>
      <c r="AT681" s="16" t="s">
        <v>143</v>
      </c>
      <c r="AU681" s="16" t="s">
        <v>85</v>
      </c>
    </row>
    <row r="682" spans="2:65" s="1" customFormat="1" ht="48.75" x14ac:dyDescent="0.2">
      <c r="B682" s="31"/>
      <c r="C682" s="237"/>
      <c r="D682" s="238" t="s">
        <v>145</v>
      </c>
      <c r="E682" s="237"/>
      <c r="F682" s="240" t="s">
        <v>415</v>
      </c>
      <c r="G682" s="237"/>
      <c r="H682" s="237"/>
      <c r="I682" s="90"/>
      <c r="L682" s="31"/>
      <c r="M682" s="161"/>
      <c r="N682" s="54"/>
      <c r="O682" s="54"/>
      <c r="P682" s="54"/>
      <c r="Q682" s="54"/>
      <c r="R682" s="54"/>
      <c r="S682" s="54"/>
      <c r="T682" s="55"/>
      <c r="AT682" s="16" t="s">
        <v>145</v>
      </c>
      <c r="AU682" s="16" t="s">
        <v>85</v>
      </c>
    </row>
    <row r="683" spans="2:65" s="12" customFormat="1" x14ac:dyDescent="0.2">
      <c r="B683" s="162"/>
      <c r="C683" s="241"/>
      <c r="D683" s="238" t="s">
        <v>147</v>
      </c>
      <c r="E683" s="242" t="s">
        <v>1</v>
      </c>
      <c r="F683" s="243" t="s">
        <v>148</v>
      </c>
      <c r="G683" s="241"/>
      <c r="H683" s="242" t="s">
        <v>1</v>
      </c>
      <c r="I683" s="164"/>
      <c r="L683" s="162"/>
      <c r="M683" s="165"/>
      <c r="N683" s="166"/>
      <c r="O683" s="166"/>
      <c r="P683" s="166"/>
      <c r="Q683" s="166"/>
      <c r="R683" s="166"/>
      <c r="S683" s="166"/>
      <c r="T683" s="167"/>
      <c r="AT683" s="163" t="s">
        <v>147</v>
      </c>
      <c r="AU683" s="163" t="s">
        <v>85</v>
      </c>
      <c r="AV683" s="12" t="s">
        <v>83</v>
      </c>
      <c r="AW683" s="12" t="s">
        <v>32</v>
      </c>
      <c r="AX683" s="12" t="s">
        <v>75</v>
      </c>
      <c r="AY683" s="163" t="s">
        <v>134</v>
      </c>
    </row>
    <row r="684" spans="2:65" s="12" customFormat="1" x14ac:dyDescent="0.2">
      <c r="B684" s="162"/>
      <c r="C684" s="241"/>
      <c r="D684" s="238" t="s">
        <v>147</v>
      </c>
      <c r="E684" s="242" t="s">
        <v>1</v>
      </c>
      <c r="F684" s="243" t="s">
        <v>416</v>
      </c>
      <c r="G684" s="241"/>
      <c r="H684" s="242" t="s">
        <v>1</v>
      </c>
      <c r="I684" s="164"/>
      <c r="L684" s="162"/>
      <c r="M684" s="165"/>
      <c r="N684" s="166"/>
      <c r="O684" s="166"/>
      <c r="P684" s="166"/>
      <c r="Q684" s="166"/>
      <c r="R684" s="166"/>
      <c r="S684" s="166"/>
      <c r="T684" s="167"/>
      <c r="AT684" s="163" t="s">
        <v>147</v>
      </c>
      <c r="AU684" s="163" t="s">
        <v>85</v>
      </c>
      <c r="AV684" s="12" t="s">
        <v>83</v>
      </c>
      <c r="AW684" s="12" t="s">
        <v>32</v>
      </c>
      <c r="AX684" s="12" t="s">
        <v>75</v>
      </c>
      <c r="AY684" s="163" t="s">
        <v>134</v>
      </c>
    </row>
    <row r="685" spans="2:65" s="13" customFormat="1" x14ac:dyDescent="0.2">
      <c r="B685" s="168"/>
      <c r="C685" s="244"/>
      <c r="D685" s="238" t="s">
        <v>147</v>
      </c>
      <c r="E685" s="245" t="s">
        <v>1</v>
      </c>
      <c r="F685" s="246" t="s">
        <v>360</v>
      </c>
      <c r="G685" s="244"/>
      <c r="H685" s="247">
        <v>4.5</v>
      </c>
      <c r="I685" s="170"/>
      <c r="L685" s="168"/>
      <c r="M685" s="171"/>
      <c r="N685" s="172"/>
      <c r="O685" s="172"/>
      <c r="P685" s="172"/>
      <c r="Q685" s="172"/>
      <c r="R685" s="172"/>
      <c r="S685" s="172"/>
      <c r="T685" s="173"/>
      <c r="AT685" s="169" t="s">
        <v>147</v>
      </c>
      <c r="AU685" s="169" t="s">
        <v>85</v>
      </c>
      <c r="AV685" s="13" t="s">
        <v>85</v>
      </c>
      <c r="AW685" s="13" t="s">
        <v>32</v>
      </c>
      <c r="AX685" s="13" t="s">
        <v>75</v>
      </c>
      <c r="AY685" s="169" t="s">
        <v>134</v>
      </c>
    </row>
    <row r="686" spans="2:65" s="13" customFormat="1" x14ac:dyDescent="0.2">
      <c r="B686" s="168"/>
      <c r="C686" s="244"/>
      <c r="D686" s="238" t="s">
        <v>147</v>
      </c>
      <c r="E686" s="245" t="s">
        <v>1</v>
      </c>
      <c r="F686" s="246" t="s">
        <v>361</v>
      </c>
      <c r="G686" s="244"/>
      <c r="H686" s="247">
        <v>4.2679999999999998</v>
      </c>
      <c r="I686" s="170"/>
      <c r="L686" s="168"/>
      <c r="M686" s="171"/>
      <c r="N686" s="172"/>
      <c r="O686" s="172"/>
      <c r="P686" s="172"/>
      <c r="Q686" s="172"/>
      <c r="R686" s="172"/>
      <c r="S686" s="172"/>
      <c r="T686" s="173"/>
      <c r="AT686" s="169" t="s">
        <v>147</v>
      </c>
      <c r="AU686" s="169" t="s">
        <v>85</v>
      </c>
      <c r="AV686" s="13" t="s">
        <v>85</v>
      </c>
      <c r="AW686" s="13" t="s">
        <v>32</v>
      </c>
      <c r="AX686" s="13" t="s">
        <v>75</v>
      </c>
      <c r="AY686" s="169" t="s">
        <v>134</v>
      </c>
    </row>
    <row r="687" spans="2:65" s="13" customFormat="1" x14ac:dyDescent="0.2">
      <c r="B687" s="168"/>
      <c r="C687" s="244"/>
      <c r="D687" s="238" t="s">
        <v>147</v>
      </c>
      <c r="E687" s="245" t="s">
        <v>1</v>
      </c>
      <c r="F687" s="246" t="s">
        <v>362</v>
      </c>
      <c r="G687" s="244"/>
      <c r="H687" s="247">
        <v>6.125</v>
      </c>
      <c r="I687" s="170"/>
      <c r="L687" s="168"/>
      <c r="M687" s="171"/>
      <c r="N687" s="172"/>
      <c r="O687" s="172"/>
      <c r="P687" s="172"/>
      <c r="Q687" s="172"/>
      <c r="R687" s="172"/>
      <c r="S687" s="172"/>
      <c r="T687" s="173"/>
      <c r="AT687" s="169" t="s">
        <v>147</v>
      </c>
      <c r="AU687" s="169" t="s">
        <v>85</v>
      </c>
      <c r="AV687" s="13" t="s">
        <v>85</v>
      </c>
      <c r="AW687" s="13" t="s">
        <v>32</v>
      </c>
      <c r="AX687" s="13" t="s">
        <v>75</v>
      </c>
      <c r="AY687" s="169" t="s">
        <v>134</v>
      </c>
    </row>
    <row r="688" spans="2:65" s="13" customFormat="1" x14ac:dyDescent="0.2">
      <c r="B688" s="168"/>
      <c r="C688" s="244"/>
      <c r="D688" s="238" t="s">
        <v>147</v>
      </c>
      <c r="E688" s="245" t="s">
        <v>1</v>
      </c>
      <c r="F688" s="246" t="s">
        <v>363</v>
      </c>
      <c r="G688" s="244"/>
      <c r="H688" s="247">
        <v>8.9939999999999998</v>
      </c>
      <c r="I688" s="170"/>
      <c r="L688" s="168"/>
      <c r="M688" s="171"/>
      <c r="N688" s="172"/>
      <c r="O688" s="172"/>
      <c r="P688" s="172"/>
      <c r="Q688" s="172"/>
      <c r="R688" s="172"/>
      <c r="S688" s="172"/>
      <c r="T688" s="173"/>
      <c r="AT688" s="169" t="s">
        <v>147</v>
      </c>
      <c r="AU688" s="169" t="s">
        <v>85</v>
      </c>
      <c r="AV688" s="13" t="s">
        <v>85</v>
      </c>
      <c r="AW688" s="13" t="s">
        <v>32</v>
      </c>
      <c r="AX688" s="13" t="s">
        <v>75</v>
      </c>
      <c r="AY688" s="169" t="s">
        <v>134</v>
      </c>
    </row>
    <row r="689" spans="2:65" s="13" customFormat="1" x14ac:dyDescent="0.2">
      <c r="B689" s="168"/>
      <c r="C689" s="244"/>
      <c r="D689" s="238" t="s">
        <v>147</v>
      </c>
      <c r="E689" s="245" t="s">
        <v>1</v>
      </c>
      <c r="F689" s="246" t="s">
        <v>364</v>
      </c>
      <c r="G689" s="244"/>
      <c r="H689" s="247">
        <v>8.9320000000000004</v>
      </c>
      <c r="I689" s="170"/>
      <c r="L689" s="168"/>
      <c r="M689" s="171"/>
      <c r="N689" s="172"/>
      <c r="O689" s="172"/>
      <c r="P689" s="172"/>
      <c r="Q689" s="172"/>
      <c r="R689" s="172"/>
      <c r="S689" s="172"/>
      <c r="T689" s="173"/>
      <c r="AT689" s="169" t="s">
        <v>147</v>
      </c>
      <c r="AU689" s="169" t="s">
        <v>85</v>
      </c>
      <c r="AV689" s="13" t="s">
        <v>85</v>
      </c>
      <c r="AW689" s="13" t="s">
        <v>32</v>
      </c>
      <c r="AX689" s="13" t="s">
        <v>75</v>
      </c>
      <c r="AY689" s="169" t="s">
        <v>134</v>
      </c>
    </row>
    <row r="690" spans="2:65" s="13" customFormat="1" ht="22.5" x14ac:dyDescent="0.2">
      <c r="B690" s="168"/>
      <c r="C690" s="244"/>
      <c r="D690" s="238" t="s">
        <v>147</v>
      </c>
      <c r="E690" s="245" t="s">
        <v>1</v>
      </c>
      <c r="F690" s="246" t="s">
        <v>365</v>
      </c>
      <c r="G690" s="244"/>
      <c r="H690" s="247">
        <v>28.785</v>
      </c>
      <c r="I690" s="170"/>
      <c r="L690" s="168"/>
      <c r="M690" s="171"/>
      <c r="N690" s="172"/>
      <c r="O690" s="172"/>
      <c r="P690" s="172"/>
      <c r="Q690" s="172"/>
      <c r="R690" s="172"/>
      <c r="S690" s="172"/>
      <c r="T690" s="173"/>
      <c r="AT690" s="169" t="s">
        <v>147</v>
      </c>
      <c r="AU690" s="169" t="s">
        <v>85</v>
      </c>
      <c r="AV690" s="13" t="s">
        <v>85</v>
      </c>
      <c r="AW690" s="13" t="s">
        <v>32</v>
      </c>
      <c r="AX690" s="13" t="s">
        <v>75</v>
      </c>
      <c r="AY690" s="169" t="s">
        <v>134</v>
      </c>
    </row>
    <row r="691" spans="2:65" s="13" customFormat="1" x14ac:dyDescent="0.2">
      <c r="B691" s="168"/>
      <c r="C691" s="244"/>
      <c r="D691" s="238" t="s">
        <v>147</v>
      </c>
      <c r="E691" s="245" t="s">
        <v>1</v>
      </c>
      <c r="F691" s="246" t="s">
        <v>366</v>
      </c>
      <c r="G691" s="244"/>
      <c r="H691" s="247">
        <v>127.6</v>
      </c>
      <c r="I691" s="170"/>
      <c r="L691" s="168"/>
      <c r="M691" s="171"/>
      <c r="N691" s="172"/>
      <c r="O691" s="172"/>
      <c r="P691" s="172"/>
      <c r="Q691" s="172"/>
      <c r="R691" s="172"/>
      <c r="S691" s="172"/>
      <c r="T691" s="173"/>
      <c r="AT691" s="169" t="s">
        <v>147</v>
      </c>
      <c r="AU691" s="169" t="s">
        <v>85</v>
      </c>
      <c r="AV691" s="13" t="s">
        <v>85</v>
      </c>
      <c r="AW691" s="13" t="s">
        <v>32</v>
      </c>
      <c r="AX691" s="13" t="s">
        <v>75</v>
      </c>
      <c r="AY691" s="169" t="s">
        <v>134</v>
      </c>
    </row>
    <row r="692" spans="2:65" s="13" customFormat="1" ht="22.5" x14ac:dyDescent="0.2">
      <c r="B692" s="168"/>
      <c r="C692" s="244"/>
      <c r="D692" s="238" t="s">
        <v>147</v>
      </c>
      <c r="E692" s="245" t="s">
        <v>1</v>
      </c>
      <c r="F692" s="246" t="s">
        <v>367</v>
      </c>
      <c r="G692" s="244"/>
      <c r="H692" s="247">
        <v>26.4</v>
      </c>
      <c r="I692" s="170"/>
      <c r="L692" s="168"/>
      <c r="M692" s="171"/>
      <c r="N692" s="172"/>
      <c r="O692" s="172"/>
      <c r="P692" s="172"/>
      <c r="Q692" s="172"/>
      <c r="R692" s="172"/>
      <c r="S692" s="172"/>
      <c r="T692" s="173"/>
      <c r="AT692" s="169" t="s">
        <v>147</v>
      </c>
      <c r="AU692" s="169" t="s">
        <v>85</v>
      </c>
      <c r="AV692" s="13" t="s">
        <v>85</v>
      </c>
      <c r="AW692" s="13" t="s">
        <v>32</v>
      </c>
      <c r="AX692" s="13" t="s">
        <v>75</v>
      </c>
      <c r="AY692" s="169" t="s">
        <v>134</v>
      </c>
    </row>
    <row r="693" spans="2:65" s="14" customFormat="1" x14ac:dyDescent="0.2">
      <c r="B693" s="174"/>
      <c r="C693" s="248"/>
      <c r="D693" s="238" t="s">
        <v>147</v>
      </c>
      <c r="E693" s="249" t="s">
        <v>1</v>
      </c>
      <c r="F693" s="250" t="s">
        <v>152</v>
      </c>
      <c r="G693" s="248"/>
      <c r="H693" s="251">
        <v>215.60400000000001</v>
      </c>
      <c r="I693" s="176"/>
      <c r="L693" s="174"/>
      <c r="M693" s="177"/>
      <c r="N693" s="178"/>
      <c r="O693" s="178"/>
      <c r="P693" s="178"/>
      <c r="Q693" s="178"/>
      <c r="R693" s="178"/>
      <c r="S693" s="178"/>
      <c r="T693" s="179"/>
      <c r="AT693" s="175" t="s">
        <v>147</v>
      </c>
      <c r="AU693" s="175" t="s">
        <v>85</v>
      </c>
      <c r="AV693" s="14" t="s">
        <v>141</v>
      </c>
      <c r="AW693" s="14" t="s">
        <v>32</v>
      </c>
      <c r="AX693" s="14" t="s">
        <v>83</v>
      </c>
      <c r="AY693" s="175" t="s">
        <v>134</v>
      </c>
    </row>
    <row r="694" spans="2:65" s="1" customFormat="1" ht="16.5" customHeight="1" x14ac:dyDescent="0.2">
      <c r="B694" s="151"/>
      <c r="C694" s="232" t="s">
        <v>417</v>
      </c>
      <c r="D694" s="232" t="s">
        <v>136</v>
      </c>
      <c r="E694" s="233" t="s">
        <v>418</v>
      </c>
      <c r="F694" s="234" t="s">
        <v>419</v>
      </c>
      <c r="G694" s="235" t="s">
        <v>172</v>
      </c>
      <c r="H694" s="236">
        <v>15.092000000000001</v>
      </c>
      <c r="I694" s="153"/>
      <c r="J694" s="154">
        <f>ROUND(I694*H694,2)</f>
        <v>0</v>
      </c>
      <c r="K694" s="152" t="s">
        <v>140</v>
      </c>
      <c r="L694" s="31"/>
      <c r="M694" s="155" t="s">
        <v>1</v>
      </c>
      <c r="N694" s="156" t="s">
        <v>40</v>
      </c>
      <c r="O694" s="54"/>
      <c r="P694" s="157">
        <f>O694*H694</f>
        <v>0</v>
      </c>
      <c r="Q694" s="157">
        <v>0</v>
      </c>
      <c r="R694" s="157">
        <f>Q694*H694</f>
        <v>0</v>
      </c>
      <c r="S694" s="157">
        <v>0</v>
      </c>
      <c r="T694" s="158">
        <f>S694*H694</f>
        <v>0</v>
      </c>
      <c r="AR694" s="159" t="s">
        <v>141</v>
      </c>
      <c r="AT694" s="159" t="s">
        <v>136</v>
      </c>
      <c r="AU694" s="159" t="s">
        <v>85</v>
      </c>
      <c r="AY694" s="16" t="s">
        <v>134</v>
      </c>
      <c r="BE694" s="160">
        <f>IF(N694="základní",J694,0)</f>
        <v>0</v>
      </c>
      <c r="BF694" s="160">
        <f>IF(N694="snížená",J694,0)</f>
        <v>0</v>
      </c>
      <c r="BG694" s="160">
        <f>IF(N694="zákl. přenesená",J694,0)</f>
        <v>0</v>
      </c>
      <c r="BH694" s="160">
        <f>IF(N694="sníž. přenesená",J694,0)</f>
        <v>0</v>
      </c>
      <c r="BI694" s="160">
        <f>IF(N694="nulová",J694,0)</f>
        <v>0</v>
      </c>
      <c r="BJ694" s="16" t="s">
        <v>83</v>
      </c>
      <c r="BK694" s="160">
        <f>ROUND(I694*H694,2)</f>
        <v>0</v>
      </c>
      <c r="BL694" s="16" t="s">
        <v>141</v>
      </c>
      <c r="BM694" s="159" t="s">
        <v>420</v>
      </c>
    </row>
    <row r="695" spans="2:65" s="1" customFormat="1" x14ac:dyDescent="0.2">
      <c r="B695" s="31"/>
      <c r="C695" s="237"/>
      <c r="D695" s="238" t="s">
        <v>143</v>
      </c>
      <c r="E695" s="237"/>
      <c r="F695" s="239" t="s">
        <v>421</v>
      </c>
      <c r="G695" s="237"/>
      <c r="H695" s="237"/>
      <c r="I695" s="90"/>
      <c r="L695" s="31"/>
      <c r="M695" s="161"/>
      <c r="N695" s="54"/>
      <c r="O695" s="54"/>
      <c r="P695" s="54"/>
      <c r="Q695" s="54"/>
      <c r="R695" s="54"/>
      <c r="S695" s="54"/>
      <c r="T695" s="55"/>
      <c r="AT695" s="16" t="s">
        <v>143</v>
      </c>
      <c r="AU695" s="16" t="s">
        <v>85</v>
      </c>
    </row>
    <row r="696" spans="2:65" s="12" customFormat="1" x14ac:dyDescent="0.2">
      <c r="B696" s="162"/>
      <c r="C696" s="241"/>
      <c r="D696" s="238" t="s">
        <v>147</v>
      </c>
      <c r="E696" s="242" t="s">
        <v>1</v>
      </c>
      <c r="F696" s="243" t="s">
        <v>148</v>
      </c>
      <c r="G696" s="241"/>
      <c r="H696" s="242" t="s">
        <v>1</v>
      </c>
      <c r="I696" s="164"/>
      <c r="L696" s="162"/>
      <c r="M696" s="165"/>
      <c r="N696" s="166"/>
      <c r="O696" s="166"/>
      <c r="P696" s="166"/>
      <c r="Q696" s="166"/>
      <c r="R696" s="166"/>
      <c r="S696" s="166"/>
      <c r="T696" s="167"/>
      <c r="AT696" s="163" t="s">
        <v>147</v>
      </c>
      <c r="AU696" s="163" t="s">
        <v>85</v>
      </c>
      <c r="AV696" s="12" t="s">
        <v>83</v>
      </c>
      <c r="AW696" s="12" t="s">
        <v>32</v>
      </c>
      <c r="AX696" s="12" t="s">
        <v>75</v>
      </c>
      <c r="AY696" s="163" t="s">
        <v>134</v>
      </c>
    </row>
    <row r="697" spans="2:65" s="12" customFormat="1" x14ac:dyDescent="0.2">
      <c r="B697" s="162"/>
      <c r="C697" s="241"/>
      <c r="D697" s="238" t="s">
        <v>147</v>
      </c>
      <c r="E697" s="242" t="s">
        <v>1</v>
      </c>
      <c r="F697" s="243" t="s">
        <v>416</v>
      </c>
      <c r="G697" s="241"/>
      <c r="H697" s="242" t="s">
        <v>1</v>
      </c>
      <c r="I697" s="164"/>
      <c r="L697" s="162"/>
      <c r="M697" s="165"/>
      <c r="N697" s="166"/>
      <c r="O697" s="166"/>
      <c r="P697" s="166"/>
      <c r="Q697" s="166"/>
      <c r="R697" s="166"/>
      <c r="S697" s="166"/>
      <c r="T697" s="167"/>
      <c r="AT697" s="163" t="s">
        <v>147</v>
      </c>
      <c r="AU697" s="163" t="s">
        <v>85</v>
      </c>
      <c r="AV697" s="12" t="s">
        <v>83</v>
      </c>
      <c r="AW697" s="12" t="s">
        <v>32</v>
      </c>
      <c r="AX697" s="12" t="s">
        <v>75</v>
      </c>
      <c r="AY697" s="163" t="s">
        <v>134</v>
      </c>
    </row>
    <row r="698" spans="2:65" s="13" customFormat="1" x14ac:dyDescent="0.2">
      <c r="B698" s="168"/>
      <c r="C698" s="244"/>
      <c r="D698" s="238" t="s">
        <v>147</v>
      </c>
      <c r="E698" s="245" t="s">
        <v>1</v>
      </c>
      <c r="F698" s="246" t="s">
        <v>360</v>
      </c>
      <c r="G698" s="244"/>
      <c r="H698" s="247">
        <v>4.5</v>
      </c>
      <c r="I698" s="170"/>
      <c r="L698" s="168"/>
      <c r="M698" s="171"/>
      <c r="N698" s="172"/>
      <c r="O698" s="172"/>
      <c r="P698" s="172"/>
      <c r="Q698" s="172"/>
      <c r="R698" s="172"/>
      <c r="S698" s="172"/>
      <c r="T698" s="173"/>
      <c r="AT698" s="169" t="s">
        <v>147</v>
      </c>
      <c r="AU698" s="169" t="s">
        <v>85</v>
      </c>
      <c r="AV698" s="13" t="s">
        <v>85</v>
      </c>
      <c r="AW698" s="13" t="s">
        <v>32</v>
      </c>
      <c r="AX698" s="13" t="s">
        <v>75</v>
      </c>
      <c r="AY698" s="169" t="s">
        <v>134</v>
      </c>
    </row>
    <row r="699" spans="2:65" s="13" customFormat="1" x14ac:dyDescent="0.2">
      <c r="B699" s="168"/>
      <c r="C699" s="244"/>
      <c r="D699" s="238" t="s">
        <v>147</v>
      </c>
      <c r="E699" s="245" t="s">
        <v>1</v>
      </c>
      <c r="F699" s="246" t="s">
        <v>361</v>
      </c>
      <c r="G699" s="244"/>
      <c r="H699" s="247">
        <v>4.2679999999999998</v>
      </c>
      <c r="I699" s="170"/>
      <c r="L699" s="168"/>
      <c r="M699" s="171"/>
      <c r="N699" s="172"/>
      <c r="O699" s="172"/>
      <c r="P699" s="172"/>
      <c r="Q699" s="172"/>
      <c r="R699" s="172"/>
      <c r="S699" s="172"/>
      <c r="T699" s="173"/>
      <c r="AT699" s="169" t="s">
        <v>147</v>
      </c>
      <c r="AU699" s="169" t="s">
        <v>85</v>
      </c>
      <c r="AV699" s="13" t="s">
        <v>85</v>
      </c>
      <c r="AW699" s="13" t="s">
        <v>32</v>
      </c>
      <c r="AX699" s="13" t="s">
        <v>75</v>
      </c>
      <c r="AY699" s="169" t="s">
        <v>134</v>
      </c>
    </row>
    <row r="700" spans="2:65" s="13" customFormat="1" x14ac:dyDescent="0.2">
      <c r="B700" s="168"/>
      <c r="C700" s="244"/>
      <c r="D700" s="238" t="s">
        <v>147</v>
      </c>
      <c r="E700" s="245" t="s">
        <v>1</v>
      </c>
      <c r="F700" s="246" t="s">
        <v>362</v>
      </c>
      <c r="G700" s="244"/>
      <c r="H700" s="247">
        <v>6.125</v>
      </c>
      <c r="I700" s="170"/>
      <c r="L700" s="168"/>
      <c r="M700" s="171"/>
      <c r="N700" s="172"/>
      <c r="O700" s="172"/>
      <c r="P700" s="172"/>
      <c r="Q700" s="172"/>
      <c r="R700" s="172"/>
      <c r="S700" s="172"/>
      <c r="T700" s="173"/>
      <c r="AT700" s="169" t="s">
        <v>147</v>
      </c>
      <c r="AU700" s="169" t="s">
        <v>85</v>
      </c>
      <c r="AV700" s="13" t="s">
        <v>85</v>
      </c>
      <c r="AW700" s="13" t="s">
        <v>32</v>
      </c>
      <c r="AX700" s="13" t="s">
        <v>75</v>
      </c>
      <c r="AY700" s="169" t="s">
        <v>134</v>
      </c>
    </row>
    <row r="701" spans="2:65" s="13" customFormat="1" x14ac:dyDescent="0.2">
      <c r="B701" s="168"/>
      <c r="C701" s="244"/>
      <c r="D701" s="238" t="s">
        <v>147</v>
      </c>
      <c r="E701" s="245" t="s">
        <v>1</v>
      </c>
      <c r="F701" s="246" t="s">
        <v>363</v>
      </c>
      <c r="G701" s="244"/>
      <c r="H701" s="247">
        <v>8.9939999999999998</v>
      </c>
      <c r="I701" s="170"/>
      <c r="L701" s="168"/>
      <c r="M701" s="171"/>
      <c r="N701" s="172"/>
      <c r="O701" s="172"/>
      <c r="P701" s="172"/>
      <c r="Q701" s="172"/>
      <c r="R701" s="172"/>
      <c r="S701" s="172"/>
      <c r="T701" s="173"/>
      <c r="AT701" s="169" t="s">
        <v>147</v>
      </c>
      <c r="AU701" s="169" t="s">
        <v>85</v>
      </c>
      <c r="AV701" s="13" t="s">
        <v>85</v>
      </c>
      <c r="AW701" s="13" t="s">
        <v>32</v>
      </c>
      <c r="AX701" s="13" t="s">
        <v>75</v>
      </c>
      <c r="AY701" s="169" t="s">
        <v>134</v>
      </c>
    </row>
    <row r="702" spans="2:65" s="13" customFormat="1" x14ac:dyDescent="0.2">
      <c r="B702" s="168"/>
      <c r="C702" s="244"/>
      <c r="D702" s="238" t="s">
        <v>147</v>
      </c>
      <c r="E702" s="245" t="s">
        <v>1</v>
      </c>
      <c r="F702" s="246" t="s">
        <v>364</v>
      </c>
      <c r="G702" s="244"/>
      <c r="H702" s="247">
        <v>8.9320000000000004</v>
      </c>
      <c r="I702" s="170"/>
      <c r="L702" s="168"/>
      <c r="M702" s="171"/>
      <c r="N702" s="172"/>
      <c r="O702" s="172"/>
      <c r="P702" s="172"/>
      <c r="Q702" s="172"/>
      <c r="R702" s="172"/>
      <c r="S702" s="172"/>
      <c r="T702" s="173"/>
      <c r="AT702" s="169" t="s">
        <v>147</v>
      </c>
      <c r="AU702" s="169" t="s">
        <v>85</v>
      </c>
      <c r="AV702" s="13" t="s">
        <v>85</v>
      </c>
      <c r="AW702" s="13" t="s">
        <v>32</v>
      </c>
      <c r="AX702" s="13" t="s">
        <v>75</v>
      </c>
      <c r="AY702" s="169" t="s">
        <v>134</v>
      </c>
    </row>
    <row r="703" spans="2:65" s="13" customFormat="1" ht="22.5" x14ac:dyDescent="0.2">
      <c r="B703" s="168"/>
      <c r="C703" s="244"/>
      <c r="D703" s="238" t="s">
        <v>147</v>
      </c>
      <c r="E703" s="245" t="s">
        <v>1</v>
      </c>
      <c r="F703" s="246" t="s">
        <v>365</v>
      </c>
      <c r="G703" s="244"/>
      <c r="H703" s="247">
        <v>28.785</v>
      </c>
      <c r="I703" s="170"/>
      <c r="L703" s="168"/>
      <c r="M703" s="171"/>
      <c r="N703" s="172"/>
      <c r="O703" s="172"/>
      <c r="P703" s="172"/>
      <c r="Q703" s="172"/>
      <c r="R703" s="172"/>
      <c r="S703" s="172"/>
      <c r="T703" s="173"/>
      <c r="AT703" s="169" t="s">
        <v>147</v>
      </c>
      <c r="AU703" s="169" t="s">
        <v>85</v>
      </c>
      <c r="AV703" s="13" t="s">
        <v>85</v>
      </c>
      <c r="AW703" s="13" t="s">
        <v>32</v>
      </c>
      <c r="AX703" s="13" t="s">
        <v>75</v>
      </c>
      <c r="AY703" s="169" t="s">
        <v>134</v>
      </c>
    </row>
    <row r="704" spans="2:65" s="13" customFormat="1" x14ac:dyDescent="0.2">
      <c r="B704" s="168"/>
      <c r="C704" s="244"/>
      <c r="D704" s="238" t="s">
        <v>147</v>
      </c>
      <c r="E704" s="245" t="s">
        <v>1</v>
      </c>
      <c r="F704" s="246" t="s">
        <v>366</v>
      </c>
      <c r="G704" s="244"/>
      <c r="H704" s="247">
        <v>127.6</v>
      </c>
      <c r="I704" s="170"/>
      <c r="L704" s="168"/>
      <c r="M704" s="171"/>
      <c r="N704" s="172"/>
      <c r="O704" s="172"/>
      <c r="P704" s="172"/>
      <c r="Q704" s="172"/>
      <c r="R704" s="172"/>
      <c r="S704" s="172"/>
      <c r="T704" s="173"/>
      <c r="AT704" s="169" t="s">
        <v>147</v>
      </c>
      <c r="AU704" s="169" t="s">
        <v>85</v>
      </c>
      <c r="AV704" s="13" t="s">
        <v>85</v>
      </c>
      <c r="AW704" s="13" t="s">
        <v>32</v>
      </c>
      <c r="AX704" s="13" t="s">
        <v>75</v>
      </c>
      <c r="AY704" s="169" t="s">
        <v>134</v>
      </c>
    </row>
    <row r="705" spans="2:65" s="13" customFormat="1" ht="22.5" x14ac:dyDescent="0.2">
      <c r="B705" s="168"/>
      <c r="C705" s="244"/>
      <c r="D705" s="238" t="s">
        <v>147</v>
      </c>
      <c r="E705" s="245" t="s">
        <v>1</v>
      </c>
      <c r="F705" s="246" t="s">
        <v>367</v>
      </c>
      <c r="G705" s="244"/>
      <c r="H705" s="247">
        <v>26.4</v>
      </c>
      <c r="I705" s="170"/>
      <c r="L705" s="168"/>
      <c r="M705" s="171"/>
      <c r="N705" s="172"/>
      <c r="O705" s="172"/>
      <c r="P705" s="172"/>
      <c r="Q705" s="172"/>
      <c r="R705" s="172"/>
      <c r="S705" s="172"/>
      <c r="T705" s="173"/>
      <c r="AT705" s="169" t="s">
        <v>147</v>
      </c>
      <c r="AU705" s="169" t="s">
        <v>85</v>
      </c>
      <c r="AV705" s="13" t="s">
        <v>85</v>
      </c>
      <c r="AW705" s="13" t="s">
        <v>32</v>
      </c>
      <c r="AX705" s="13" t="s">
        <v>75</v>
      </c>
      <c r="AY705" s="169" t="s">
        <v>134</v>
      </c>
    </row>
    <row r="706" spans="2:65" s="14" customFormat="1" x14ac:dyDescent="0.2">
      <c r="B706" s="174"/>
      <c r="C706" s="248"/>
      <c r="D706" s="238" t="s">
        <v>147</v>
      </c>
      <c r="E706" s="249" t="s">
        <v>1</v>
      </c>
      <c r="F706" s="250" t="s">
        <v>152</v>
      </c>
      <c r="G706" s="248"/>
      <c r="H706" s="251">
        <v>215.60400000000001</v>
      </c>
      <c r="I706" s="176"/>
      <c r="L706" s="174"/>
      <c r="M706" s="177"/>
      <c r="N706" s="178"/>
      <c r="O706" s="178"/>
      <c r="P706" s="178"/>
      <c r="Q706" s="178"/>
      <c r="R706" s="178"/>
      <c r="S706" s="178"/>
      <c r="T706" s="179"/>
      <c r="AT706" s="175" t="s">
        <v>147</v>
      </c>
      <c r="AU706" s="175" t="s">
        <v>85</v>
      </c>
      <c r="AV706" s="14" t="s">
        <v>141</v>
      </c>
      <c r="AW706" s="14" t="s">
        <v>32</v>
      </c>
      <c r="AX706" s="14" t="s">
        <v>83</v>
      </c>
      <c r="AY706" s="175" t="s">
        <v>134</v>
      </c>
    </row>
    <row r="707" spans="2:65" s="13" customFormat="1" x14ac:dyDescent="0.2">
      <c r="B707" s="168"/>
      <c r="C707" s="244"/>
      <c r="D707" s="238" t="s">
        <v>147</v>
      </c>
      <c r="E707" s="244"/>
      <c r="F707" s="246" t="s">
        <v>422</v>
      </c>
      <c r="G707" s="244"/>
      <c r="H707" s="247">
        <v>15.092000000000001</v>
      </c>
      <c r="I707" s="170"/>
      <c r="L707" s="168"/>
      <c r="M707" s="171"/>
      <c r="N707" s="172"/>
      <c r="O707" s="172"/>
      <c r="P707" s="172"/>
      <c r="Q707" s="172"/>
      <c r="R707" s="172"/>
      <c r="S707" s="172"/>
      <c r="T707" s="173"/>
      <c r="AT707" s="169" t="s">
        <v>147</v>
      </c>
      <c r="AU707" s="169" t="s">
        <v>85</v>
      </c>
      <c r="AV707" s="13" t="s">
        <v>85</v>
      </c>
      <c r="AW707" s="13" t="s">
        <v>3</v>
      </c>
      <c r="AX707" s="13" t="s">
        <v>83</v>
      </c>
      <c r="AY707" s="169" t="s">
        <v>134</v>
      </c>
    </row>
    <row r="708" spans="2:65" s="1" customFormat="1" ht="24" customHeight="1" x14ac:dyDescent="0.2">
      <c r="B708" s="151"/>
      <c r="C708" s="232" t="s">
        <v>423</v>
      </c>
      <c r="D708" s="232" t="s">
        <v>136</v>
      </c>
      <c r="E708" s="233" t="s">
        <v>424</v>
      </c>
      <c r="F708" s="234" t="s">
        <v>425</v>
      </c>
      <c r="G708" s="235" t="s">
        <v>139</v>
      </c>
      <c r="H708" s="236">
        <v>215.60400000000001</v>
      </c>
      <c r="I708" s="153"/>
      <c r="J708" s="154">
        <f>ROUND(I708*H708,2)</f>
        <v>0</v>
      </c>
      <c r="K708" s="152" t="s">
        <v>140</v>
      </c>
      <c r="L708" s="31"/>
      <c r="M708" s="155" t="s">
        <v>1</v>
      </c>
      <c r="N708" s="156" t="s">
        <v>40</v>
      </c>
      <c r="O708" s="54"/>
      <c r="P708" s="157">
        <f>O708*H708</f>
        <v>0</v>
      </c>
      <c r="Q708" s="157">
        <v>0</v>
      </c>
      <c r="R708" s="157">
        <f>Q708*H708</f>
        <v>0</v>
      </c>
      <c r="S708" s="157">
        <v>0</v>
      </c>
      <c r="T708" s="158">
        <f>S708*H708</f>
        <v>0</v>
      </c>
      <c r="AR708" s="159" t="s">
        <v>141</v>
      </c>
      <c r="AT708" s="159" t="s">
        <v>136</v>
      </c>
      <c r="AU708" s="159" t="s">
        <v>85</v>
      </c>
      <c r="AY708" s="16" t="s">
        <v>134</v>
      </c>
      <c r="BE708" s="160">
        <f>IF(N708="základní",J708,0)</f>
        <v>0</v>
      </c>
      <c r="BF708" s="160">
        <f>IF(N708="snížená",J708,0)</f>
        <v>0</v>
      </c>
      <c r="BG708" s="160">
        <f>IF(N708="zákl. přenesená",J708,0)</f>
        <v>0</v>
      </c>
      <c r="BH708" s="160">
        <f>IF(N708="sníž. přenesená",J708,0)</f>
        <v>0</v>
      </c>
      <c r="BI708" s="160">
        <f>IF(N708="nulová",J708,0)</f>
        <v>0</v>
      </c>
      <c r="BJ708" s="16" t="s">
        <v>83</v>
      </c>
      <c r="BK708" s="160">
        <f>ROUND(I708*H708,2)</f>
        <v>0</v>
      </c>
      <c r="BL708" s="16" t="s">
        <v>141</v>
      </c>
      <c r="BM708" s="159" t="s">
        <v>426</v>
      </c>
    </row>
    <row r="709" spans="2:65" s="1" customFormat="1" ht="19.5" x14ac:dyDescent="0.2">
      <c r="B709" s="31"/>
      <c r="C709" s="237"/>
      <c r="D709" s="238" t="s">
        <v>143</v>
      </c>
      <c r="E709" s="237"/>
      <c r="F709" s="239" t="s">
        <v>427</v>
      </c>
      <c r="G709" s="237"/>
      <c r="H709" s="237"/>
      <c r="I709" s="90"/>
      <c r="L709" s="31"/>
      <c r="M709" s="161"/>
      <c r="N709" s="54"/>
      <c r="O709" s="54"/>
      <c r="P709" s="54"/>
      <c r="Q709" s="54"/>
      <c r="R709" s="54"/>
      <c r="S709" s="54"/>
      <c r="T709" s="55"/>
      <c r="AT709" s="16" t="s">
        <v>143</v>
      </c>
      <c r="AU709" s="16" t="s">
        <v>85</v>
      </c>
    </row>
    <row r="710" spans="2:65" s="1" customFormat="1" ht="78" x14ac:dyDescent="0.2">
      <c r="B710" s="31"/>
      <c r="C710" s="237"/>
      <c r="D710" s="238" t="s">
        <v>145</v>
      </c>
      <c r="E710" s="237"/>
      <c r="F710" s="240" t="s">
        <v>428</v>
      </c>
      <c r="G710" s="237"/>
      <c r="H710" s="237"/>
      <c r="I710" s="90"/>
      <c r="L710" s="31"/>
      <c r="M710" s="161"/>
      <c r="N710" s="54"/>
      <c r="O710" s="54"/>
      <c r="P710" s="54"/>
      <c r="Q710" s="54"/>
      <c r="R710" s="54"/>
      <c r="S710" s="54"/>
      <c r="T710" s="55"/>
      <c r="AT710" s="16" t="s">
        <v>145</v>
      </c>
      <c r="AU710" s="16" t="s">
        <v>85</v>
      </c>
    </row>
    <row r="711" spans="2:65" s="12" customFormat="1" x14ac:dyDescent="0.2">
      <c r="B711" s="162"/>
      <c r="C711" s="241"/>
      <c r="D711" s="238" t="s">
        <v>147</v>
      </c>
      <c r="E711" s="242" t="s">
        <v>1</v>
      </c>
      <c r="F711" s="243" t="s">
        <v>148</v>
      </c>
      <c r="G711" s="241"/>
      <c r="H711" s="242" t="s">
        <v>1</v>
      </c>
      <c r="I711" s="164"/>
      <c r="L711" s="162"/>
      <c r="M711" s="165"/>
      <c r="N711" s="166"/>
      <c r="O711" s="166"/>
      <c r="P711" s="166"/>
      <c r="Q711" s="166"/>
      <c r="R711" s="166"/>
      <c r="S711" s="166"/>
      <c r="T711" s="167"/>
      <c r="AT711" s="163" t="s">
        <v>147</v>
      </c>
      <c r="AU711" s="163" t="s">
        <v>85</v>
      </c>
      <c r="AV711" s="12" t="s">
        <v>83</v>
      </c>
      <c r="AW711" s="12" t="s">
        <v>32</v>
      </c>
      <c r="AX711" s="12" t="s">
        <v>75</v>
      </c>
      <c r="AY711" s="163" t="s">
        <v>134</v>
      </c>
    </row>
    <row r="712" spans="2:65" s="12" customFormat="1" x14ac:dyDescent="0.2">
      <c r="B712" s="162"/>
      <c r="C712" s="241"/>
      <c r="D712" s="238" t="s">
        <v>147</v>
      </c>
      <c r="E712" s="242" t="s">
        <v>1</v>
      </c>
      <c r="F712" s="243" t="s">
        <v>416</v>
      </c>
      <c r="G712" s="241"/>
      <c r="H712" s="242" t="s">
        <v>1</v>
      </c>
      <c r="I712" s="164"/>
      <c r="L712" s="162"/>
      <c r="M712" s="165"/>
      <c r="N712" s="166"/>
      <c r="O712" s="166"/>
      <c r="P712" s="166"/>
      <c r="Q712" s="166"/>
      <c r="R712" s="166"/>
      <c r="S712" s="166"/>
      <c r="T712" s="167"/>
      <c r="AT712" s="163" t="s">
        <v>147</v>
      </c>
      <c r="AU712" s="163" t="s">
        <v>85</v>
      </c>
      <c r="AV712" s="12" t="s">
        <v>83</v>
      </c>
      <c r="AW712" s="12" t="s">
        <v>32</v>
      </c>
      <c r="AX712" s="12" t="s">
        <v>75</v>
      </c>
      <c r="AY712" s="163" t="s">
        <v>134</v>
      </c>
    </row>
    <row r="713" spans="2:65" s="13" customFormat="1" x14ac:dyDescent="0.2">
      <c r="B713" s="168"/>
      <c r="C713" s="244"/>
      <c r="D713" s="238" t="s">
        <v>147</v>
      </c>
      <c r="E713" s="245" t="s">
        <v>1</v>
      </c>
      <c r="F713" s="246" t="s">
        <v>360</v>
      </c>
      <c r="G713" s="244"/>
      <c r="H713" s="247">
        <v>4.5</v>
      </c>
      <c r="I713" s="170"/>
      <c r="L713" s="168"/>
      <c r="M713" s="171"/>
      <c r="N713" s="172"/>
      <c r="O713" s="172"/>
      <c r="P713" s="172"/>
      <c r="Q713" s="172"/>
      <c r="R713" s="172"/>
      <c r="S713" s="172"/>
      <c r="T713" s="173"/>
      <c r="AT713" s="169" t="s">
        <v>147</v>
      </c>
      <c r="AU713" s="169" t="s">
        <v>85</v>
      </c>
      <c r="AV713" s="13" t="s">
        <v>85</v>
      </c>
      <c r="AW713" s="13" t="s">
        <v>32</v>
      </c>
      <c r="AX713" s="13" t="s">
        <v>75</v>
      </c>
      <c r="AY713" s="169" t="s">
        <v>134</v>
      </c>
    </row>
    <row r="714" spans="2:65" s="13" customFormat="1" x14ac:dyDescent="0.2">
      <c r="B714" s="168"/>
      <c r="C714" s="244"/>
      <c r="D714" s="238" t="s">
        <v>147</v>
      </c>
      <c r="E714" s="245" t="s">
        <v>1</v>
      </c>
      <c r="F714" s="246" t="s">
        <v>361</v>
      </c>
      <c r="G714" s="244"/>
      <c r="H714" s="247">
        <v>4.2679999999999998</v>
      </c>
      <c r="I714" s="170"/>
      <c r="L714" s="168"/>
      <c r="M714" s="171"/>
      <c r="N714" s="172"/>
      <c r="O714" s="172"/>
      <c r="P714" s="172"/>
      <c r="Q714" s="172"/>
      <c r="R714" s="172"/>
      <c r="S714" s="172"/>
      <c r="T714" s="173"/>
      <c r="AT714" s="169" t="s">
        <v>147</v>
      </c>
      <c r="AU714" s="169" t="s">
        <v>85</v>
      </c>
      <c r="AV714" s="13" t="s">
        <v>85</v>
      </c>
      <c r="AW714" s="13" t="s">
        <v>32</v>
      </c>
      <c r="AX714" s="13" t="s">
        <v>75</v>
      </c>
      <c r="AY714" s="169" t="s">
        <v>134</v>
      </c>
    </row>
    <row r="715" spans="2:65" s="13" customFormat="1" x14ac:dyDescent="0.2">
      <c r="B715" s="168"/>
      <c r="C715" s="244"/>
      <c r="D715" s="238" t="s">
        <v>147</v>
      </c>
      <c r="E715" s="245" t="s">
        <v>1</v>
      </c>
      <c r="F715" s="246" t="s">
        <v>362</v>
      </c>
      <c r="G715" s="244"/>
      <c r="H715" s="247">
        <v>6.125</v>
      </c>
      <c r="I715" s="170"/>
      <c r="L715" s="168"/>
      <c r="M715" s="171"/>
      <c r="N715" s="172"/>
      <c r="O715" s="172"/>
      <c r="P715" s="172"/>
      <c r="Q715" s="172"/>
      <c r="R715" s="172"/>
      <c r="S715" s="172"/>
      <c r="T715" s="173"/>
      <c r="AT715" s="169" t="s">
        <v>147</v>
      </c>
      <c r="AU715" s="169" t="s">
        <v>85</v>
      </c>
      <c r="AV715" s="13" t="s">
        <v>85</v>
      </c>
      <c r="AW715" s="13" t="s">
        <v>32</v>
      </c>
      <c r="AX715" s="13" t="s">
        <v>75</v>
      </c>
      <c r="AY715" s="169" t="s">
        <v>134</v>
      </c>
    </row>
    <row r="716" spans="2:65" s="13" customFormat="1" x14ac:dyDescent="0.2">
      <c r="B716" s="168"/>
      <c r="C716" s="244"/>
      <c r="D716" s="238" t="s">
        <v>147</v>
      </c>
      <c r="E716" s="245" t="s">
        <v>1</v>
      </c>
      <c r="F716" s="246" t="s">
        <v>363</v>
      </c>
      <c r="G716" s="244"/>
      <c r="H716" s="247">
        <v>8.9939999999999998</v>
      </c>
      <c r="I716" s="170"/>
      <c r="L716" s="168"/>
      <c r="M716" s="171"/>
      <c r="N716" s="172"/>
      <c r="O716" s="172"/>
      <c r="P716" s="172"/>
      <c r="Q716" s="172"/>
      <c r="R716" s="172"/>
      <c r="S716" s="172"/>
      <c r="T716" s="173"/>
      <c r="AT716" s="169" t="s">
        <v>147</v>
      </c>
      <c r="AU716" s="169" t="s">
        <v>85</v>
      </c>
      <c r="AV716" s="13" t="s">
        <v>85</v>
      </c>
      <c r="AW716" s="13" t="s">
        <v>32</v>
      </c>
      <c r="AX716" s="13" t="s">
        <v>75</v>
      </c>
      <c r="AY716" s="169" t="s">
        <v>134</v>
      </c>
    </row>
    <row r="717" spans="2:65" s="13" customFormat="1" x14ac:dyDescent="0.2">
      <c r="B717" s="168"/>
      <c r="C717" s="244"/>
      <c r="D717" s="238" t="s">
        <v>147</v>
      </c>
      <c r="E717" s="245" t="s">
        <v>1</v>
      </c>
      <c r="F717" s="246" t="s">
        <v>364</v>
      </c>
      <c r="G717" s="244"/>
      <c r="H717" s="247">
        <v>8.9320000000000004</v>
      </c>
      <c r="I717" s="170"/>
      <c r="L717" s="168"/>
      <c r="M717" s="171"/>
      <c r="N717" s="172"/>
      <c r="O717" s="172"/>
      <c r="P717" s="172"/>
      <c r="Q717" s="172"/>
      <c r="R717" s="172"/>
      <c r="S717" s="172"/>
      <c r="T717" s="173"/>
      <c r="AT717" s="169" t="s">
        <v>147</v>
      </c>
      <c r="AU717" s="169" t="s">
        <v>85</v>
      </c>
      <c r="AV717" s="13" t="s">
        <v>85</v>
      </c>
      <c r="AW717" s="13" t="s">
        <v>32</v>
      </c>
      <c r="AX717" s="13" t="s">
        <v>75</v>
      </c>
      <c r="AY717" s="169" t="s">
        <v>134</v>
      </c>
    </row>
    <row r="718" spans="2:65" s="13" customFormat="1" ht="22.5" x14ac:dyDescent="0.2">
      <c r="B718" s="168"/>
      <c r="C718" s="244"/>
      <c r="D718" s="238" t="s">
        <v>147</v>
      </c>
      <c r="E718" s="245" t="s">
        <v>1</v>
      </c>
      <c r="F718" s="246" t="s">
        <v>365</v>
      </c>
      <c r="G718" s="244"/>
      <c r="H718" s="247">
        <v>28.785</v>
      </c>
      <c r="I718" s="170"/>
      <c r="L718" s="168"/>
      <c r="M718" s="171"/>
      <c r="N718" s="172"/>
      <c r="O718" s="172"/>
      <c r="P718" s="172"/>
      <c r="Q718" s="172"/>
      <c r="R718" s="172"/>
      <c r="S718" s="172"/>
      <c r="T718" s="173"/>
      <c r="AT718" s="169" t="s">
        <v>147</v>
      </c>
      <c r="AU718" s="169" t="s">
        <v>85</v>
      </c>
      <c r="AV718" s="13" t="s">
        <v>85</v>
      </c>
      <c r="AW718" s="13" t="s">
        <v>32</v>
      </c>
      <c r="AX718" s="13" t="s">
        <v>75</v>
      </c>
      <c r="AY718" s="169" t="s">
        <v>134</v>
      </c>
    </row>
    <row r="719" spans="2:65" s="13" customFormat="1" x14ac:dyDescent="0.2">
      <c r="B719" s="168"/>
      <c r="C719" s="244"/>
      <c r="D719" s="238" t="s">
        <v>147</v>
      </c>
      <c r="E719" s="245" t="s">
        <v>1</v>
      </c>
      <c r="F719" s="246" t="s">
        <v>366</v>
      </c>
      <c r="G719" s="244"/>
      <c r="H719" s="247">
        <v>127.6</v>
      </c>
      <c r="I719" s="170"/>
      <c r="L719" s="168"/>
      <c r="M719" s="171"/>
      <c r="N719" s="172"/>
      <c r="O719" s="172"/>
      <c r="P719" s="172"/>
      <c r="Q719" s="172"/>
      <c r="R719" s="172"/>
      <c r="S719" s="172"/>
      <c r="T719" s="173"/>
      <c r="AT719" s="169" t="s">
        <v>147</v>
      </c>
      <c r="AU719" s="169" t="s">
        <v>85</v>
      </c>
      <c r="AV719" s="13" t="s">
        <v>85</v>
      </c>
      <c r="AW719" s="13" t="s">
        <v>32</v>
      </c>
      <c r="AX719" s="13" t="s">
        <v>75</v>
      </c>
      <c r="AY719" s="169" t="s">
        <v>134</v>
      </c>
    </row>
    <row r="720" spans="2:65" s="13" customFormat="1" ht="22.5" x14ac:dyDescent="0.2">
      <c r="B720" s="168"/>
      <c r="C720" s="244"/>
      <c r="D720" s="238" t="s">
        <v>147</v>
      </c>
      <c r="E720" s="245" t="s">
        <v>1</v>
      </c>
      <c r="F720" s="246" t="s">
        <v>367</v>
      </c>
      <c r="G720" s="244"/>
      <c r="H720" s="247">
        <v>26.4</v>
      </c>
      <c r="I720" s="170"/>
      <c r="L720" s="168"/>
      <c r="M720" s="171"/>
      <c r="N720" s="172"/>
      <c r="O720" s="172"/>
      <c r="P720" s="172"/>
      <c r="Q720" s="172"/>
      <c r="R720" s="172"/>
      <c r="S720" s="172"/>
      <c r="T720" s="173"/>
      <c r="AT720" s="169" t="s">
        <v>147</v>
      </c>
      <c r="AU720" s="169" t="s">
        <v>85</v>
      </c>
      <c r="AV720" s="13" t="s">
        <v>85</v>
      </c>
      <c r="AW720" s="13" t="s">
        <v>32</v>
      </c>
      <c r="AX720" s="13" t="s">
        <v>75</v>
      </c>
      <c r="AY720" s="169" t="s">
        <v>134</v>
      </c>
    </row>
    <row r="721" spans="2:65" s="14" customFormat="1" x14ac:dyDescent="0.2">
      <c r="B721" s="174"/>
      <c r="C721" s="248"/>
      <c r="D721" s="238" t="s">
        <v>147</v>
      </c>
      <c r="E721" s="249" t="s">
        <v>1</v>
      </c>
      <c r="F721" s="250" t="s">
        <v>152</v>
      </c>
      <c r="G721" s="248"/>
      <c r="H721" s="251">
        <v>215.60400000000001</v>
      </c>
      <c r="I721" s="176"/>
      <c r="L721" s="174"/>
      <c r="M721" s="177"/>
      <c r="N721" s="178"/>
      <c r="O721" s="178"/>
      <c r="P721" s="178"/>
      <c r="Q721" s="178"/>
      <c r="R721" s="178"/>
      <c r="S721" s="178"/>
      <c r="T721" s="179"/>
      <c r="AT721" s="175" t="s">
        <v>147</v>
      </c>
      <c r="AU721" s="175" t="s">
        <v>85</v>
      </c>
      <c r="AV721" s="14" t="s">
        <v>141</v>
      </c>
      <c r="AW721" s="14" t="s">
        <v>32</v>
      </c>
      <c r="AX721" s="14" t="s">
        <v>83</v>
      </c>
      <c r="AY721" s="175" t="s">
        <v>134</v>
      </c>
    </row>
    <row r="722" spans="2:65" s="11" customFormat="1" ht="22.9" customHeight="1" x14ac:dyDescent="0.2">
      <c r="B722" s="138"/>
      <c r="C722" s="258"/>
      <c r="D722" s="259" t="s">
        <v>74</v>
      </c>
      <c r="E722" s="260" t="s">
        <v>85</v>
      </c>
      <c r="F722" s="260" t="s">
        <v>429</v>
      </c>
      <c r="G722" s="258"/>
      <c r="H722" s="258"/>
      <c r="I722" s="141"/>
      <c r="J722" s="150">
        <f>BK722</f>
        <v>0</v>
      </c>
      <c r="L722" s="138"/>
      <c r="M722" s="143"/>
      <c r="N722" s="144"/>
      <c r="O722" s="144"/>
      <c r="P722" s="145">
        <f>SUM(P723:P802)</f>
        <v>0</v>
      </c>
      <c r="Q722" s="144"/>
      <c r="R722" s="145">
        <f>SUM(R723:R802)</f>
        <v>14.099148770000001</v>
      </c>
      <c r="S722" s="144"/>
      <c r="T722" s="146">
        <f>SUM(T723:T802)</f>
        <v>0</v>
      </c>
      <c r="AR722" s="139" t="s">
        <v>83</v>
      </c>
      <c r="AT722" s="147" t="s">
        <v>74</v>
      </c>
      <c r="AU722" s="147" t="s">
        <v>83</v>
      </c>
      <c r="AY722" s="139" t="s">
        <v>134</v>
      </c>
      <c r="BK722" s="148">
        <f>SUM(BK723:BK802)</f>
        <v>0</v>
      </c>
    </row>
    <row r="723" spans="2:65" s="1" customFormat="1" ht="24" customHeight="1" x14ac:dyDescent="0.2">
      <c r="B723" s="151"/>
      <c r="C723" s="232" t="s">
        <v>430</v>
      </c>
      <c r="D723" s="232" t="s">
        <v>136</v>
      </c>
      <c r="E723" s="233" t="s">
        <v>431</v>
      </c>
      <c r="F723" s="234" t="s">
        <v>432</v>
      </c>
      <c r="G723" s="235" t="s">
        <v>172</v>
      </c>
      <c r="H723" s="236">
        <v>0.45</v>
      </c>
      <c r="I723" s="153"/>
      <c r="J723" s="154">
        <f>ROUND(I723*H723,2)</f>
        <v>0</v>
      </c>
      <c r="K723" s="152" t="s">
        <v>140</v>
      </c>
      <c r="L723" s="31"/>
      <c r="M723" s="155" t="s">
        <v>1</v>
      </c>
      <c r="N723" s="156" t="s">
        <v>40</v>
      </c>
      <c r="O723" s="54"/>
      <c r="P723" s="157">
        <f>O723*H723</f>
        <v>0</v>
      </c>
      <c r="Q723" s="157">
        <v>2.16</v>
      </c>
      <c r="R723" s="157">
        <f>Q723*H723</f>
        <v>0.97200000000000009</v>
      </c>
      <c r="S723" s="157">
        <v>0</v>
      </c>
      <c r="T723" s="158">
        <f>S723*H723</f>
        <v>0</v>
      </c>
      <c r="AR723" s="159" t="s">
        <v>141</v>
      </c>
      <c r="AT723" s="159" t="s">
        <v>136</v>
      </c>
      <c r="AU723" s="159" t="s">
        <v>85</v>
      </c>
      <c r="AY723" s="16" t="s">
        <v>134</v>
      </c>
      <c r="BE723" s="160">
        <f>IF(N723="základní",J723,0)</f>
        <v>0</v>
      </c>
      <c r="BF723" s="160">
        <f>IF(N723="snížená",J723,0)</f>
        <v>0</v>
      </c>
      <c r="BG723" s="160">
        <f>IF(N723="zákl. přenesená",J723,0)</f>
        <v>0</v>
      </c>
      <c r="BH723" s="160">
        <f>IF(N723="sníž. přenesená",J723,0)</f>
        <v>0</v>
      </c>
      <c r="BI723" s="160">
        <f>IF(N723="nulová",J723,0)</f>
        <v>0</v>
      </c>
      <c r="BJ723" s="16" t="s">
        <v>83</v>
      </c>
      <c r="BK723" s="160">
        <f>ROUND(I723*H723,2)</f>
        <v>0</v>
      </c>
      <c r="BL723" s="16" t="s">
        <v>141</v>
      </c>
      <c r="BM723" s="159" t="s">
        <v>433</v>
      </c>
    </row>
    <row r="724" spans="2:65" s="1" customFormat="1" ht="19.5" x14ac:dyDescent="0.2">
      <c r="B724" s="31"/>
      <c r="C724" s="237"/>
      <c r="D724" s="238" t="s">
        <v>143</v>
      </c>
      <c r="E724" s="237"/>
      <c r="F724" s="239" t="s">
        <v>434</v>
      </c>
      <c r="G724" s="237"/>
      <c r="H724" s="237"/>
      <c r="I724" s="90"/>
      <c r="L724" s="31"/>
      <c r="M724" s="161"/>
      <c r="N724" s="54"/>
      <c r="O724" s="54"/>
      <c r="P724" s="54"/>
      <c r="Q724" s="54"/>
      <c r="R724" s="54"/>
      <c r="S724" s="54"/>
      <c r="T724" s="55"/>
      <c r="AT724" s="16" t="s">
        <v>143</v>
      </c>
      <c r="AU724" s="16" t="s">
        <v>85</v>
      </c>
    </row>
    <row r="725" spans="2:65" s="1" customFormat="1" ht="48.75" x14ac:dyDescent="0.2">
      <c r="B725" s="31"/>
      <c r="C725" s="237"/>
      <c r="D725" s="238" t="s">
        <v>145</v>
      </c>
      <c r="E725" s="237"/>
      <c r="F725" s="240" t="s">
        <v>435</v>
      </c>
      <c r="G725" s="237"/>
      <c r="H725" s="237"/>
      <c r="I725" s="90"/>
      <c r="L725" s="31"/>
      <c r="M725" s="161"/>
      <c r="N725" s="54"/>
      <c r="O725" s="54"/>
      <c r="P725" s="54"/>
      <c r="Q725" s="54"/>
      <c r="R725" s="54"/>
      <c r="S725" s="54"/>
      <c r="T725" s="55"/>
      <c r="AT725" s="16" t="s">
        <v>145</v>
      </c>
      <c r="AU725" s="16" t="s">
        <v>85</v>
      </c>
    </row>
    <row r="726" spans="2:65" s="12" customFormat="1" x14ac:dyDescent="0.2">
      <c r="B726" s="162"/>
      <c r="C726" s="241"/>
      <c r="D726" s="238" t="s">
        <v>147</v>
      </c>
      <c r="E726" s="242" t="s">
        <v>1</v>
      </c>
      <c r="F726" s="243" t="s">
        <v>148</v>
      </c>
      <c r="G726" s="241"/>
      <c r="H726" s="242" t="s">
        <v>1</v>
      </c>
      <c r="I726" s="164"/>
      <c r="L726" s="162"/>
      <c r="M726" s="165"/>
      <c r="N726" s="166"/>
      <c r="O726" s="166"/>
      <c r="P726" s="166"/>
      <c r="Q726" s="166"/>
      <c r="R726" s="166"/>
      <c r="S726" s="166"/>
      <c r="T726" s="167"/>
      <c r="AT726" s="163" t="s">
        <v>147</v>
      </c>
      <c r="AU726" s="163" t="s">
        <v>85</v>
      </c>
      <c r="AV726" s="12" t="s">
        <v>83</v>
      </c>
      <c r="AW726" s="12" t="s">
        <v>32</v>
      </c>
      <c r="AX726" s="12" t="s">
        <v>75</v>
      </c>
      <c r="AY726" s="163" t="s">
        <v>134</v>
      </c>
    </row>
    <row r="727" spans="2:65" s="12" customFormat="1" x14ac:dyDescent="0.2">
      <c r="B727" s="162"/>
      <c r="C727" s="241"/>
      <c r="D727" s="238" t="s">
        <v>147</v>
      </c>
      <c r="E727" s="242" t="s">
        <v>1</v>
      </c>
      <c r="F727" s="243" t="s">
        <v>202</v>
      </c>
      <c r="G727" s="241"/>
      <c r="H727" s="242" t="s">
        <v>1</v>
      </c>
      <c r="I727" s="164"/>
      <c r="L727" s="162"/>
      <c r="M727" s="165"/>
      <c r="N727" s="166"/>
      <c r="O727" s="166"/>
      <c r="P727" s="166"/>
      <c r="Q727" s="166"/>
      <c r="R727" s="166"/>
      <c r="S727" s="166"/>
      <c r="T727" s="167"/>
      <c r="AT727" s="163" t="s">
        <v>147</v>
      </c>
      <c r="AU727" s="163" t="s">
        <v>85</v>
      </c>
      <c r="AV727" s="12" t="s">
        <v>83</v>
      </c>
      <c r="AW727" s="12" t="s">
        <v>32</v>
      </c>
      <c r="AX727" s="12" t="s">
        <v>75</v>
      </c>
      <c r="AY727" s="163" t="s">
        <v>134</v>
      </c>
    </row>
    <row r="728" spans="2:65" s="12" customFormat="1" x14ac:dyDescent="0.2">
      <c r="B728" s="162"/>
      <c r="C728" s="241"/>
      <c r="D728" s="238" t="s">
        <v>147</v>
      </c>
      <c r="E728" s="242" t="s">
        <v>1</v>
      </c>
      <c r="F728" s="243" t="s">
        <v>203</v>
      </c>
      <c r="G728" s="241"/>
      <c r="H728" s="242" t="s">
        <v>1</v>
      </c>
      <c r="I728" s="164"/>
      <c r="L728" s="162"/>
      <c r="M728" s="165"/>
      <c r="N728" s="166"/>
      <c r="O728" s="166"/>
      <c r="P728" s="166"/>
      <c r="Q728" s="166"/>
      <c r="R728" s="166"/>
      <c r="S728" s="166"/>
      <c r="T728" s="167"/>
      <c r="AT728" s="163" t="s">
        <v>147</v>
      </c>
      <c r="AU728" s="163" t="s">
        <v>85</v>
      </c>
      <c r="AV728" s="12" t="s">
        <v>83</v>
      </c>
      <c r="AW728" s="12" t="s">
        <v>32</v>
      </c>
      <c r="AX728" s="12" t="s">
        <v>75</v>
      </c>
      <c r="AY728" s="163" t="s">
        <v>134</v>
      </c>
    </row>
    <row r="729" spans="2:65" s="12" customFormat="1" x14ac:dyDescent="0.2">
      <c r="B729" s="162"/>
      <c r="C729" s="241"/>
      <c r="D729" s="238" t="s">
        <v>147</v>
      </c>
      <c r="E729" s="242" t="s">
        <v>1</v>
      </c>
      <c r="F729" s="243" t="s">
        <v>436</v>
      </c>
      <c r="G729" s="241"/>
      <c r="H729" s="242" t="s">
        <v>1</v>
      </c>
      <c r="I729" s="164"/>
      <c r="L729" s="162"/>
      <c r="M729" s="165"/>
      <c r="N729" s="166"/>
      <c r="O729" s="166"/>
      <c r="P729" s="166"/>
      <c r="Q729" s="166"/>
      <c r="R729" s="166"/>
      <c r="S729" s="166"/>
      <c r="T729" s="167"/>
      <c r="AT729" s="163" t="s">
        <v>147</v>
      </c>
      <c r="AU729" s="163" t="s">
        <v>85</v>
      </c>
      <c r="AV729" s="12" t="s">
        <v>83</v>
      </c>
      <c r="AW729" s="12" t="s">
        <v>32</v>
      </c>
      <c r="AX729" s="12" t="s">
        <v>75</v>
      </c>
      <c r="AY729" s="163" t="s">
        <v>134</v>
      </c>
    </row>
    <row r="730" spans="2:65" s="12" customFormat="1" x14ac:dyDescent="0.2">
      <c r="B730" s="162"/>
      <c r="C730" s="241"/>
      <c r="D730" s="238" t="s">
        <v>147</v>
      </c>
      <c r="E730" s="242" t="s">
        <v>1</v>
      </c>
      <c r="F730" s="243" t="s">
        <v>437</v>
      </c>
      <c r="G730" s="241"/>
      <c r="H730" s="242" t="s">
        <v>1</v>
      </c>
      <c r="I730" s="164"/>
      <c r="L730" s="162"/>
      <c r="M730" s="165"/>
      <c r="N730" s="166"/>
      <c r="O730" s="166"/>
      <c r="P730" s="166"/>
      <c r="Q730" s="166"/>
      <c r="R730" s="166"/>
      <c r="S730" s="166"/>
      <c r="T730" s="167"/>
      <c r="AT730" s="163" t="s">
        <v>147</v>
      </c>
      <c r="AU730" s="163" t="s">
        <v>85</v>
      </c>
      <c r="AV730" s="12" t="s">
        <v>83</v>
      </c>
      <c r="AW730" s="12" t="s">
        <v>32</v>
      </c>
      <c r="AX730" s="12" t="s">
        <v>75</v>
      </c>
      <c r="AY730" s="163" t="s">
        <v>134</v>
      </c>
    </row>
    <row r="731" spans="2:65" s="13" customFormat="1" x14ac:dyDescent="0.2">
      <c r="B731" s="168"/>
      <c r="C731" s="244"/>
      <c r="D731" s="238" t="s">
        <v>147</v>
      </c>
      <c r="E731" s="245" t="s">
        <v>1</v>
      </c>
      <c r="F731" s="246" t="s">
        <v>438</v>
      </c>
      <c r="G731" s="244"/>
      <c r="H731" s="247">
        <v>0.22500000000000001</v>
      </c>
      <c r="I731" s="170"/>
      <c r="L731" s="168"/>
      <c r="M731" s="171"/>
      <c r="N731" s="172"/>
      <c r="O731" s="172"/>
      <c r="P731" s="172"/>
      <c r="Q731" s="172"/>
      <c r="R731" s="172"/>
      <c r="S731" s="172"/>
      <c r="T731" s="173"/>
      <c r="AT731" s="169" t="s">
        <v>147</v>
      </c>
      <c r="AU731" s="169" t="s">
        <v>85</v>
      </c>
      <c r="AV731" s="13" t="s">
        <v>85</v>
      </c>
      <c r="AW731" s="13" t="s">
        <v>32</v>
      </c>
      <c r="AX731" s="13" t="s">
        <v>75</v>
      </c>
      <c r="AY731" s="169" t="s">
        <v>134</v>
      </c>
    </row>
    <row r="732" spans="2:65" s="12" customFormat="1" x14ac:dyDescent="0.2">
      <c r="B732" s="162"/>
      <c r="C732" s="241"/>
      <c r="D732" s="238" t="s">
        <v>147</v>
      </c>
      <c r="E732" s="242" t="s">
        <v>1</v>
      </c>
      <c r="F732" s="243" t="s">
        <v>439</v>
      </c>
      <c r="G732" s="241"/>
      <c r="H732" s="242" t="s">
        <v>1</v>
      </c>
      <c r="I732" s="164"/>
      <c r="L732" s="162"/>
      <c r="M732" s="165"/>
      <c r="N732" s="166"/>
      <c r="O732" s="166"/>
      <c r="P732" s="166"/>
      <c r="Q732" s="166"/>
      <c r="R732" s="166"/>
      <c r="S732" s="166"/>
      <c r="T732" s="167"/>
      <c r="AT732" s="163" t="s">
        <v>147</v>
      </c>
      <c r="AU732" s="163" t="s">
        <v>85</v>
      </c>
      <c r="AV732" s="12" t="s">
        <v>83</v>
      </c>
      <c r="AW732" s="12" t="s">
        <v>32</v>
      </c>
      <c r="AX732" s="12" t="s">
        <v>75</v>
      </c>
      <c r="AY732" s="163" t="s">
        <v>134</v>
      </c>
    </row>
    <row r="733" spans="2:65" s="12" customFormat="1" x14ac:dyDescent="0.2">
      <c r="B733" s="162"/>
      <c r="C733" s="241"/>
      <c r="D733" s="238" t="s">
        <v>147</v>
      </c>
      <c r="E733" s="242" t="s">
        <v>1</v>
      </c>
      <c r="F733" s="243" t="s">
        <v>440</v>
      </c>
      <c r="G733" s="241"/>
      <c r="H733" s="242" t="s">
        <v>1</v>
      </c>
      <c r="I733" s="164"/>
      <c r="L733" s="162"/>
      <c r="M733" s="165"/>
      <c r="N733" s="166"/>
      <c r="O733" s="166"/>
      <c r="P733" s="166"/>
      <c r="Q733" s="166"/>
      <c r="R733" s="166"/>
      <c r="S733" s="166"/>
      <c r="T733" s="167"/>
      <c r="AT733" s="163" t="s">
        <v>147</v>
      </c>
      <c r="AU733" s="163" t="s">
        <v>85</v>
      </c>
      <c r="AV733" s="12" t="s">
        <v>83</v>
      </c>
      <c r="AW733" s="12" t="s">
        <v>32</v>
      </c>
      <c r="AX733" s="12" t="s">
        <v>75</v>
      </c>
      <c r="AY733" s="163" t="s">
        <v>134</v>
      </c>
    </row>
    <row r="734" spans="2:65" s="13" customFormat="1" x14ac:dyDescent="0.2">
      <c r="B734" s="168"/>
      <c r="C734" s="244"/>
      <c r="D734" s="238" t="s">
        <v>147</v>
      </c>
      <c r="E734" s="245" t="s">
        <v>1</v>
      </c>
      <c r="F734" s="246" t="s">
        <v>438</v>
      </c>
      <c r="G734" s="244"/>
      <c r="H734" s="247">
        <v>0.22500000000000001</v>
      </c>
      <c r="I734" s="170"/>
      <c r="L734" s="168"/>
      <c r="M734" s="171"/>
      <c r="N734" s="172"/>
      <c r="O734" s="172"/>
      <c r="P734" s="172"/>
      <c r="Q734" s="172"/>
      <c r="R734" s="172"/>
      <c r="S734" s="172"/>
      <c r="T734" s="173"/>
      <c r="AT734" s="169" t="s">
        <v>147</v>
      </c>
      <c r="AU734" s="169" t="s">
        <v>85</v>
      </c>
      <c r="AV734" s="13" t="s">
        <v>85</v>
      </c>
      <c r="AW734" s="13" t="s">
        <v>32</v>
      </c>
      <c r="AX734" s="13" t="s">
        <v>75</v>
      </c>
      <c r="AY734" s="169" t="s">
        <v>134</v>
      </c>
    </row>
    <row r="735" spans="2:65" s="14" customFormat="1" x14ac:dyDescent="0.2">
      <c r="B735" s="174"/>
      <c r="C735" s="248"/>
      <c r="D735" s="238" t="s">
        <v>147</v>
      </c>
      <c r="E735" s="249" t="s">
        <v>1</v>
      </c>
      <c r="F735" s="250" t="s">
        <v>152</v>
      </c>
      <c r="G735" s="248"/>
      <c r="H735" s="251">
        <v>0.45</v>
      </c>
      <c r="I735" s="176"/>
      <c r="L735" s="174"/>
      <c r="M735" s="177"/>
      <c r="N735" s="178"/>
      <c r="O735" s="178"/>
      <c r="P735" s="178"/>
      <c r="Q735" s="178"/>
      <c r="R735" s="178"/>
      <c r="S735" s="178"/>
      <c r="T735" s="179"/>
      <c r="AT735" s="175" t="s">
        <v>147</v>
      </c>
      <c r="AU735" s="175" t="s">
        <v>85</v>
      </c>
      <c r="AV735" s="14" t="s">
        <v>141</v>
      </c>
      <c r="AW735" s="14" t="s">
        <v>32</v>
      </c>
      <c r="AX735" s="14" t="s">
        <v>83</v>
      </c>
      <c r="AY735" s="175" t="s">
        <v>134</v>
      </c>
    </row>
    <row r="736" spans="2:65" s="1" customFormat="1" ht="16.5" customHeight="1" x14ac:dyDescent="0.2">
      <c r="B736" s="151"/>
      <c r="C736" s="232" t="s">
        <v>441</v>
      </c>
      <c r="D736" s="232" t="s">
        <v>136</v>
      </c>
      <c r="E736" s="233" t="s">
        <v>442</v>
      </c>
      <c r="F736" s="234" t="s">
        <v>443</v>
      </c>
      <c r="G736" s="235" t="s">
        <v>444</v>
      </c>
      <c r="H736" s="236">
        <v>1</v>
      </c>
      <c r="I736" s="153"/>
      <c r="J736" s="154">
        <f>ROUND(I736*H736,2)</f>
        <v>0</v>
      </c>
      <c r="K736" s="152" t="s">
        <v>389</v>
      </c>
      <c r="L736" s="31"/>
      <c r="M736" s="155" t="s">
        <v>1</v>
      </c>
      <c r="N736" s="156" t="s">
        <v>40</v>
      </c>
      <c r="O736" s="54"/>
      <c r="P736" s="157">
        <f>O736*H736</f>
        <v>0</v>
      </c>
      <c r="Q736" s="157">
        <v>0</v>
      </c>
      <c r="R736" s="157">
        <f>Q736*H736</f>
        <v>0</v>
      </c>
      <c r="S736" s="157">
        <v>0</v>
      </c>
      <c r="T736" s="158">
        <f>S736*H736</f>
        <v>0</v>
      </c>
      <c r="AR736" s="159" t="s">
        <v>141</v>
      </c>
      <c r="AT736" s="159" t="s">
        <v>136</v>
      </c>
      <c r="AU736" s="159" t="s">
        <v>85</v>
      </c>
      <c r="AY736" s="16" t="s">
        <v>134</v>
      </c>
      <c r="BE736" s="160">
        <f>IF(N736="základní",J736,0)</f>
        <v>0</v>
      </c>
      <c r="BF736" s="160">
        <f>IF(N736="snížená",J736,0)</f>
        <v>0</v>
      </c>
      <c r="BG736" s="160">
        <f>IF(N736="zákl. přenesená",J736,0)</f>
        <v>0</v>
      </c>
      <c r="BH736" s="160">
        <f>IF(N736="sníž. přenesená",J736,0)</f>
        <v>0</v>
      </c>
      <c r="BI736" s="160">
        <f>IF(N736="nulová",J736,0)</f>
        <v>0</v>
      </c>
      <c r="BJ736" s="16" t="s">
        <v>83</v>
      </c>
      <c r="BK736" s="160">
        <f>ROUND(I736*H736,2)</f>
        <v>0</v>
      </c>
      <c r="BL736" s="16" t="s">
        <v>141</v>
      </c>
      <c r="BM736" s="159" t="s">
        <v>445</v>
      </c>
    </row>
    <row r="737" spans="2:65" s="1" customFormat="1" x14ac:dyDescent="0.2">
      <c r="B737" s="31"/>
      <c r="C737" s="237"/>
      <c r="D737" s="238" t="s">
        <v>143</v>
      </c>
      <c r="E737" s="237"/>
      <c r="F737" s="239" t="s">
        <v>443</v>
      </c>
      <c r="G737" s="237"/>
      <c r="H737" s="237"/>
      <c r="I737" s="90"/>
      <c r="L737" s="31"/>
      <c r="M737" s="161"/>
      <c r="N737" s="54"/>
      <c r="O737" s="54"/>
      <c r="P737" s="54"/>
      <c r="Q737" s="54"/>
      <c r="R737" s="54"/>
      <c r="S737" s="54"/>
      <c r="T737" s="55"/>
      <c r="AT737" s="16" t="s">
        <v>143</v>
      </c>
      <c r="AU737" s="16" t="s">
        <v>85</v>
      </c>
    </row>
    <row r="738" spans="2:65" s="12" customFormat="1" x14ac:dyDescent="0.2">
      <c r="B738" s="162"/>
      <c r="C738" s="241"/>
      <c r="D738" s="238" t="s">
        <v>147</v>
      </c>
      <c r="E738" s="242" t="s">
        <v>1</v>
      </c>
      <c r="F738" s="243" t="s">
        <v>148</v>
      </c>
      <c r="G738" s="241"/>
      <c r="H738" s="242" t="s">
        <v>1</v>
      </c>
      <c r="I738" s="164"/>
      <c r="L738" s="162"/>
      <c r="M738" s="165"/>
      <c r="N738" s="166"/>
      <c r="O738" s="166"/>
      <c r="P738" s="166"/>
      <c r="Q738" s="166"/>
      <c r="R738" s="166"/>
      <c r="S738" s="166"/>
      <c r="T738" s="167"/>
      <c r="AT738" s="163" t="s">
        <v>147</v>
      </c>
      <c r="AU738" s="163" t="s">
        <v>85</v>
      </c>
      <c r="AV738" s="12" t="s">
        <v>83</v>
      </c>
      <c r="AW738" s="12" t="s">
        <v>32</v>
      </c>
      <c r="AX738" s="12" t="s">
        <v>75</v>
      </c>
      <c r="AY738" s="163" t="s">
        <v>134</v>
      </c>
    </row>
    <row r="739" spans="2:65" s="12" customFormat="1" x14ac:dyDescent="0.2">
      <c r="B739" s="162"/>
      <c r="C739" s="241"/>
      <c r="D739" s="238" t="s">
        <v>147</v>
      </c>
      <c r="E739" s="242" t="s">
        <v>1</v>
      </c>
      <c r="F739" s="243" t="s">
        <v>446</v>
      </c>
      <c r="G739" s="241"/>
      <c r="H739" s="242" t="s">
        <v>1</v>
      </c>
      <c r="I739" s="164"/>
      <c r="L739" s="162"/>
      <c r="M739" s="165"/>
      <c r="N739" s="166"/>
      <c r="O739" s="166"/>
      <c r="P739" s="166"/>
      <c r="Q739" s="166"/>
      <c r="R739" s="166"/>
      <c r="S739" s="166"/>
      <c r="T739" s="167"/>
      <c r="AT739" s="163" t="s">
        <v>147</v>
      </c>
      <c r="AU739" s="163" t="s">
        <v>85</v>
      </c>
      <c r="AV739" s="12" t="s">
        <v>83</v>
      </c>
      <c r="AW739" s="12" t="s">
        <v>32</v>
      </c>
      <c r="AX739" s="12" t="s">
        <v>75</v>
      </c>
      <c r="AY739" s="163" t="s">
        <v>134</v>
      </c>
    </row>
    <row r="740" spans="2:65" s="12" customFormat="1" x14ac:dyDescent="0.2">
      <c r="B740" s="162"/>
      <c r="C740" s="241"/>
      <c r="D740" s="238" t="s">
        <v>147</v>
      </c>
      <c r="E740" s="242" t="s">
        <v>1</v>
      </c>
      <c r="F740" s="243" t="s">
        <v>447</v>
      </c>
      <c r="G740" s="241"/>
      <c r="H740" s="242" t="s">
        <v>1</v>
      </c>
      <c r="I740" s="164"/>
      <c r="L740" s="162"/>
      <c r="M740" s="165"/>
      <c r="N740" s="166"/>
      <c r="O740" s="166"/>
      <c r="P740" s="166"/>
      <c r="Q740" s="166"/>
      <c r="R740" s="166"/>
      <c r="S740" s="166"/>
      <c r="T740" s="167"/>
      <c r="AT740" s="163" t="s">
        <v>147</v>
      </c>
      <c r="AU740" s="163" t="s">
        <v>85</v>
      </c>
      <c r="AV740" s="12" t="s">
        <v>83</v>
      </c>
      <c r="AW740" s="12" t="s">
        <v>32</v>
      </c>
      <c r="AX740" s="12" t="s">
        <v>75</v>
      </c>
      <c r="AY740" s="163" t="s">
        <v>134</v>
      </c>
    </row>
    <row r="741" spans="2:65" s="13" customFormat="1" x14ac:dyDescent="0.2">
      <c r="B741" s="168"/>
      <c r="C741" s="244"/>
      <c r="D741" s="238" t="s">
        <v>147</v>
      </c>
      <c r="E741" s="245" t="s">
        <v>1</v>
      </c>
      <c r="F741" s="246" t="s">
        <v>83</v>
      </c>
      <c r="G741" s="244"/>
      <c r="H741" s="247">
        <v>1</v>
      </c>
      <c r="I741" s="170"/>
      <c r="L741" s="168"/>
      <c r="M741" s="171"/>
      <c r="N741" s="172"/>
      <c r="O741" s="172"/>
      <c r="P741" s="172"/>
      <c r="Q741" s="172"/>
      <c r="R741" s="172"/>
      <c r="S741" s="172"/>
      <c r="T741" s="173"/>
      <c r="AT741" s="169" t="s">
        <v>147</v>
      </c>
      <c r="AU741" s="169" t="s">
        <v>85</v>
      </c>
      <c r="AV741" s="13" t="s">
        <v>85</v>
      </c>
      <c r="AW741" s="13" t="s">
        <v>32</v>
      </c>
      <c r="AX741" s="13" t="s">
        <v>75</v>
      </c>
      <c r="AY741" s="169" t="s">
        <v>134</v>
      </c>
    </row>
    <row r="742" spans="2:65" s="14" customFormat="1" x14ac:dyDescent="0.2">
      <c r="B742" s="174"/>
      <c r="C742" s="248"/>
      <c r="D742" s="238" t="s">
        <v>147</v>
      </c>
      <c r="E742" s="249" t="s">
        <v>1</v>
      </c>
      <c r="F742" s="250" t="s">
        <v>152</v>
      </c>
      <c r="G742" s="248"/>
      <c r="H742" s="251">
        <v>1</v>
      </c>
      <c r="I742" s="176"/>
      <c r="L742" s="174"/>
      <c r="M742" s="177"/>
      <c r="N742" s="178"/>
      <c r="O742" s="178"/>
      <c r="P742" s="178"/>
      <c r="Q742" s="178"/>
      <c r="R742" s="178"/>
      <c r="S742" s="178"/>
      <c r="T742" s="179"/>
      <c r="AT742" s="175" t="s">
        <v>147</v>
      </c>
      <c r="AU742" s="175" t="s">
        <v>85</v>
      </c>
      <c r="AV742" s="14" t="s">
        <v>141</v>
      </c>
      <c r="AW742" s="14" t="s">
        <v>32</v>
      </c>
      <c r="AX742" s="14" t="s">
        <v>83</v>
      </c>
      <c r="AY742" s="175" t="s">
        <v>134</v>
      </c>
    </row>
    <row r="743" spans="2:65" s="1" customFormat="1" ht="16.5" customHeight="1" x14ac:dyDescent="0.2">
      <c r="B743" s="151"/>
      <c r="C743" s="232" t="s">
        <v>448</v>
      </c>
      <c r="D743" s="232" t="s">
        <v>136</v>
      </c>
      <c r="E743" s="233" t="s">
        <v>449</v>
      </c>
      <c r="F743" s="234" t="s">
        <v>450</v>
      </c>
      <c r="G743" s="235" t="s">
        <v>172</v>
      </c>
      <c r="H743" s="236">
        <v>0.22500000000000001</v>
      </c>
      <c r="I743" s="153"/>
      <c r="J743" s="154">
        <f>ROUND(I743*H743,2)</f>
        <v>0</v>
      </c>
      <c r="K743" s="152" t="s">
        <v>140</v>
      </c>
      <c r="L743" s="31"/>
      <c r="M743" s="155" t="s">
        <v>1</v>
      </c>
      <c r="N743" s="156" t="s">
        <v>40</v>
      </c>
      <c r="O743" s="54"/>
      <c r="P743" s="157">
        <f>O743*H743</f>
        <v>0</v>
      </c>
      <c r="Q743" s="157">
        <v>2.45329</v>
      </c>
      <c r="R743" s="157">
        <f>Q743*H743</f>
        <v>0.55199025000000002</v>
      </c>
      <c r="S743" s="157">
        <v>0</v>
      </c>
      <c r="T743" s="158">
        <f>S743*H743</f>
        <v>0</v>
      </c>
      <c r="AR743" s="159" t="s">
        <v>141</v>
      </c>
      <c r="AT743" s="159" t="s">
        <v>136</v>
      </c>
      <c r="AU743" s="159" t="s">
        <v>85</v>
      </c>
      <c r="AY743" s="16" t="s">
        <v>134</v>
      </c>
      <c r="BE743" s="160">
        <f>IF(N743="základní",J743,0)</f>
        <v>0</v>
      </c>
      <c r="BF743" s="160">
        <f>IF(N743="snížená",J743,0)</f>
        <v>0</v>
      </c>
      <c r="BG743" s="160">
        <f>IF(N743="zákl. přenesená",J743,0)</f>
        <v>0</v>
      </c>
      <c r="BH743" s="160">
        <f>IF(N743="sníž. přenesená",J743,0)</f>
        <v>0</v>
      </c>
      <c r="BI743" s="160">
        <f>IF(N743="nulová",J743,0)</f>
        <v>0</v>
      </c>
      <c r="BJ743" s="16" t="s">
        <v>83</v>
      </c>
      <c r="BK743" s="160">
        <f>ROUND(I743*H743,2)</f>
        <v>0</v>
      </c>
      <c r="BL743" s="16" t="s">
        <v>141</v>
      </c>
      <c r="BM743" s="159" t="s">
        <v>451</v>
      </c>
    </row>
    <row r="744" spans="2:65" s="1" customFormat="1" ht="19.5" x14ac:dyDescent="0.2">
      <c r="B744" s="31"/>
      <c r="C744" s="237"/>
      <c r="D744" s="238" t="s">
        <v>143</v>
      </c>
      <c r="E744" s="237"/>
      <c r="F744" s="239" t="s">
        <v>452</v>
      </c>
      <c r="G744" s="237"/>
      <c r="H744" s="237"/>
      <c r="I744" s="90"/>
      <c r="L744" s="31"/>
      <c r="M744" s="161"/>
      <c r="N744" s="54"/>
      <c r="O744" s="54"/>
      <c r="P744" s="54"/>
      <c r="Q744" s="54"/>
      <c r="R744" s="54"/>
      <c r="S744" s="54"/>
      <c r="T744" s="55"/>
      <c r="AT744" s="16" t="s">
        <v>143</v>
      </c>
      <c r="AU744" s="16" t="s">
        <v>85</v>
      </c>
    </row>
    <row r="745" spans="2:65" s="1" customFormat="1" ht="78" x14ac:dyDescent="0.2">
      <c r="B745" s="31"/>
      <c r="C745" s="237"/>
      <c r="D745" s="238" t="s">
        <v>145</v>
      </c>
      <c r="E745" s="237"/>
      <c r="F745" s="240" t="s">
        <v>453</v>
      </c>
      <c r="G745" s="237"/>
      <c r="H745" s="237"/>
      <c r="I745" s="90"/>
      <c r="L745" s="31"/>
      <c r="M745" s="161"/>
      <c r="N745" s="54"/>
      <c r="O745" s="54"/>
      <c r="P745" s="54"/>
      <c r="Q745" s="54"/>
      <c r="R745" s="54"/>
      <c r="S745" s="54"/>
      <c r="T745" s="55"/>
      <c r="AT745" s="16" t="s">
        <v>145</v>
      </c>
      <c r="AU745" s="16" t="s">
        <v>85</v>
      </c>
    </row>
    <row r="746" spans="2:65" s="12" customFormat="1" x14ac:dyDescent="0.2">
      <c r="B746" s="162"/>
      <c r="C746" s="241"/>
      <c r="D746" s="238" t="s">
        <v>147</v>
      </c>
      <c r="E746" s="242" t="s">
        <v>1</v>
      </c>
      <c r="F746" s="243" t="s">
        <v>148</v>
      </c>
      <c r="G746" s="241"/>
      <c r="H746" s="242" t="s">
        <v>1</v>
      </c>
      <c r="I746" s="164"/>
      <c r="L746" s="162"/>
      <c r="M746" s="165"/>
      <c r="N746" s="166"/>
      <c r="O746" s="166"/>
      <c r="P746" s="166"/>
      <c r="Q746" s="166"/>
      <c r="R746" s="166"/>
      <c r="S746" s="166"/>
      <c r="T746" s="167"/>
      <c r="AT746" s="163" t="s">
        <v>147</v>
      </c>
      <c r="AU746" s="163" t="s">
        <v>85</v>
      </c>
      <c r="AV746" s="12" t="s">
        <v>83</v>
      </c>
      <c r="AW746" s="12" t="s">
        <v>32</v>
      </c>
      <c r="AX746" s="12" t="s">
        <v>75</v>
      </c>
      <c r="AY746" s="163" t="s">
        <v>134</v>
      </c>
    </row>
    <row r="747" spans="2:65" s="12" customFormat="1" x14ac:dyDescent="0.2">
      <c r="B747" s="162"/>
      <c r="C747" s="241"/>
      <c r="D747" s="238" t="s">
        <v>147</v>
      </c>
      <c r="E747" s="242" t="s">
        <v>1</v>
      </c>
      <c r="F747" s="243" t="s">
        <v>439</v>
      </c>
      <c r="G747" s="241"/>
      <c r="H747" s="242" t="s">
        <v>1</v>
      </c>
      <c r="I747" s="164"/>
      <c r="L747" s="162"/>
      <c r="M747" s="165"/>
      <c r="N747" s="166"/>
      <c r="O747" s="166"/>
      <c r="P747" s="166"/>
      <c r="Q747" s="166"/>
      <c r="R747" s="166"/>
      <c r="S747" s="166"/>
      <c r="T747" s="167"/>
      <c r="AT747" s="163" t="s">
        <v>147</v>
      </c>
      <c r="AU747" s="163" t="s">
        <v>85</v>
      </c>
      <c r="AV747" s="12" t="s">
        <v>83</v>
      </c>
      <c r="AW747" s="12" t="s">
        <v>32</v>
      </c>
      <c r="AX747" s="12" t="s">
        <v>75</v>
      </c>
      <c r="AY747" s="163" t="s">
        <v>134</v>
      </c>
    </row>
    <row r="748" spans="2:65" s="12" customFormat="1" x14ac:dyDescent="0.2">
      <c r="B748" s="162"/>
      <c r="C748" s="241"/>
      <c r="D748" s="238" t="s">
        <v>147</v>
      </c>
      <c r="E748" s="242" t="s">
        <v>1</v>
      </c>
      <c r="F748" s="243" t="s">
        <v>454</v>
      </c>
      <c r="G748" s="241"/>
      <c r="H748" s="242" t="s">
        <v>1</v>
      </c>
      <c r="I748" s="164"/>
      <c r="L748" s="162"/>
      <c r="M748" s="165"/>
      <c r="N748" s="166"/>
      <c r="O748" s="166"/>
      <c r="P748" s="166"/>
      <c r="Q748" s="166"/>
      <c r="R748" s="166"/>
      <c r="S748" s="166"/>
      <c r="T748" s="167"/>
      <c r="AT748" s="163" t="s">
        <v>147</v>
      </c>
      <c r="AU748" s="163" t="s">
        <v>85</v>
      </c>
      <c r="AV748" s="12" t="s">
        <v>83</v>
      </c>
      <c r="AW748" s="12" t="s">
        <v>32</v>
      </c>
      <c r="AX748" s="12" t="s">
        <v>75</v>
      </c>
      <c r="AY748" s="163" t="s">
        <v>134</v>
      </c>
    </row>
    <row r="749" spans="2:65" s="13" customFormat="1" x14ac:dyDescent="0.2">
      <c r="B749" s="168"/>
      <c r="C749" s="244"/>
      <c r="D749" s="238" t="s">
        <v>147</v>
      </c>
      <c r="E749" s="245" t="s">
        <v>1</v>
      </c>
      <c r="F749" s="246" t="s">
        <v>438</v>
      </c>
      <c r="G749" s="244"/>
      <c r="H749" s="247">
        <v>0.22500000000000001</v>
      </c>
      <c r="I749" s="170"/>
      <c r="L749" s="168"/>
      <c r="M749" s="171"/>
      <c r="N749" s="172"/>
      <c r="O749" s="172"/>
      <c r="P749" s="172"/>
      <c r="Q749" s="172"/>
      <c r="R749" s="172"/>
      <c r="S749" s="172"/>
      <c r="T749" s="173"/>
      <c r="AT749" s="169" t="s">
        <v>147</v>
      </c>
      <c r="AU749" s="169" t="s">
        <v>85</v>
      </c>
      <c r="AV749" s="13" t="s">
        <v>85</v>
      </c>
      <c r="AW749" s="13" t="s">
        <v>32</v>
      </c>
      <c r="AX749" s="13" t="s">
        <v>75</v>
      </c>
      <c r="AY749" s="169" t="s">
        <v>134</v>
      </c>
    </row>
    <row r="750" spans="2:65" s="14" customFormat="1" x14ac:dyDescent="0.2">
      <c r="B750" s="174"/>
      <c r="C750" s="248"/>
      <c r="D750" s="238" t="s">
        <v>147</v>
      </c>
      <c r="E750" s="249" t="s">
        <v>1</v>
      </c>
      <c r="F750" s="250" t="s">
        <v>152</v>
      </c>
      <c r="G750" s="248"/>
      <c r="H750" s="251">
        <v>0.22500000000000001</v>
      </c>
      <c r="I750" s="176"/>
      <c r="L750" s="174"/>
      <c r="M750" s="177"/>
      <c r="N750" s="178"/>
      <c r="O750" s="178"/>
      <c r="P750" s="178"/>
      <c r="Q750" s="178"/>
      <c r="R750" s="178"/>
      <c r="S750" s="178"/>
      <c r="T750" s="179"/>
      <c r="AT750" s="175" t="s">
        <v>147</v>
      </c>
      <c r="AU750" s="175" t="s">
        <v>85</v>
      </c>
      <c r="AV750" s="14" t="s">
        <v>141</v>
      </c>
      <c r="AW750" s="14" t="s">
        <v>32</v>
      </c>
      <c r="AX750" s="14" t="s">
        <v>83</v>
      </c>
      <c r="AY750" s="175" t="s">
        <v>134</v>
      </c>
    </row>
    <row r="751" spans="2:65" s="1" customFormat="1" ht="16.5" customHeight="1" x14ac:dyDescent="0.2">
      <c r="B751" s="151"/>
      <c r="C751" s="232" t="s">
        <v>455</v>
      </c>
      <c r="D751" s="232" t="s">
        <v>136</v>
      </c>
      <c r="E751" s="233" t="s">
        <v>456</v>
      </c>
      <c r="F751" s="234" t="s">
        <v>457</v>
      </c>
      <c r="G751" s="235" t="s">
        <v>172</v>
      </c>
      <c r="H751" s="236">
        <v>3.2879999999999998</v>
      </c>
      <c r="I751" s="153"/>
      <c r="J751" s="154">
        <f>ROUND(I751*H751,2)</f>
        <v>0</v>
      </c>
      <c r="K751" s="152" t="s">
        <v>140</v>
      </c>
      <c r="L751" s="31"/>
      <c r="M751" s="155" t="s">
        <v>1</v>
      </c>
      <c r="N751" s="156" t="s">
        <v>40</v>
      </c>
      <c r="O751" s="54"/>
      <c r="P751" s="157">
        <f>O751*H751</f>
        <v>0</v>
      </c>
      <c r="Q751" s="157">
        <v>2.45329</v>
      </c>
      <c r="R751" s="157">
        <f>Q751*H751</f>
        <v>8.0664175199999999</v>
      </c>
      <c r="S751" s="157">
        <v>0</v>
      </c>
      <c r="T751" s="158">
        <f>S751*H751</f>
        <v>0</v>
      </c>
      <c r="AR751" s="159" t="s">
        <v>141</v>
      </c>
      <c r="AT751" s="159" t="s">
        <v>136</v>
      </c>
      <c r="AU751" s="159" t="s">
        <v>85</v>
      </c>
      <c r="AY751" s="16" t="s">
        <v>134</v>
      </c>
      <c r="BE751" s="160">
        <f>IF(N751="základní",J751,0)</f>
        <v>0</v>
      </c>
      <c r="BF751" s="160">
        <f>IF(N751="snížená",J751,0)</f>
        <v>0</v>
      </c>
      <c r="BG751" s="160">
        <f>IF(N751="zákl. přenesená",J751,0)</f>
        <v>0</v>
      </c>
      <c r="BH751" s="160">
        <f>IF(N751="sníž. přenesená",J751,0)</f>
        <v>0</v>
      </c>
      <c r="BI751" s="160">
        <f>IF(N751="nulová",J751,0)</f>
        <v>0</v>
      </c>
      <c r="BJ751" s="16" t="s">
        <v>83</v>
      </c>
      <c r="BK751" s="160">
        <f>ROUND(I751*H751,2)</f>
        <v>0</v>
      </c>
      <c r="BL751" s="16" t="s">
        <v>141</v>
      </c>
      <c r="BM751" s="159" t="s">
        <v>458</v>
      </c>
    </row>
    <row r="752" spans="2:65" s="1" customFormat="1" ht="19.5" x14ac:dyDescent="0.2">
      <c r="B752" s="31"/>
      <c r="C752" s="237"/>
      <c r="D752" s="238" t="s">
        <v>143</v>
      </c>
      <c r="E752" s="237"/>
      <c r="F752" s="239" t="s">
        <v>459</v>
      </c>
      <c r="G752" s="237"/>
      <c r="H752" s="237"/>
      <c r="I752" s="90"/>
      <c r="L752" s="31"/>
      <c r="M752" s="161"/>
      <c r="N752" s="54"/>
      <c r="O752" s="54"/>
      <c r="P752" s="54"/>
      <c r="Q752" s="54"/>
      <c r="R752" s="54"/>
      <c r="S752" s="54"/>
      <c r="T752" s="55"/>
      <c r="AT752" s="16" t="s">
        <v>143</v>
      </c>
      <c r="AU752" s="16" t="s">
        <v>85</v>
      </c>
    </row>
    <row r="753" spans="2:65" s="1" customFormat="1" ht="78" x14ac:dyDescent="0.2">
      <c r="B753" s="31"/>
      <c r="C753" s="237"/>
      <c r="D753" s="238" t="s">
        <v>145</v>
      </c>
      <c r="E753" s="237"/>
      <c r="F753" s="240" t="s">
        <v>453</v>
      </c>
      <c r="G753" s="237"/>
      <c r="H753" s="237"/>
      <c r="I753" s="90"/>
      <c r="L753" s="31"/>
      <c r="M753" s="161"/>
      <c r="N753" s="54"/>
      <c r="O753" s="54"/>
      <c r="P753" s="54"/>
      <c r="Q753" s="54"/>
      <c r="R753" s="54"/>
      <c r="S753" s="54"/>
      <c r="T753" s="55"/>
      <c r="AT753" s="16" t="s">
        <v>145</v>
      </c>
      <c r="AU753" s="16" t="s">
        <v>85</v>
      </c>
    </row>
    <row r="754" spans="2:65" s="12" customFormat="1" x14ac:dyDescent="0.2">
      <c r="B754" s="162"/>
      <c r="C754" s="241"/>
      <c r="D754" s="238" t="s">
        <v>147</v>
      </c>
      <c r="E754" s="242" t="s">
        <v>1</v>
      </c>
      <c r="F754" s="243" t="s">
        <v>148</v>
      </c>
      <c r="G754" s="241"/>
      <c r="H754" s="242" t="s">
        <v>1</v>
      </c>
      <c r="I754" s="164"/>
      <c r="L754" s="162"/>
      <c r="M754" s="165"/>
      <c r="N754" s="166"/>
      <c r="O754" s="166"/>
      <c r="P754" s="166"/>
      <c r="Q754" s="166"/>
      <c r="R754" s="166"/>
      <c r="S754" s="166"/>
      <c r="T754" s="167"/>
      <c r="AT754" s="163" t="s">
        <v>147</v>
      </c>
      <c r="AU754" s="163" t="s">
        <v>85</v>
      </c>
      <c r="AV754" s="12" t="s">
        <v>83</v>
      </c>
      <c r="AW754" s="12" t="s">
        <v>32</v>
      </c>
      <c r="AX754" s="12" t="s">
        <v>75</v>
      </c>
      <c r="AY754" s="163" t="s">
        <v>134</v>
      </c>
    </row>
    <row r="755" spans="2:65" s="12" customFormat="1" x14ac:dyDescent="0.2">
      <c r="B755" s="162"/>
      <c r="C755" s="241"/>
      <c r="D755" s="238" t="s">
        <v>147</v>
      </c>
      <c r="E755" s="242" t="s">
        <v>1</v>
      </c>
      <c r="F755" s="243" t="s">
        <v>158</v>
      </c>
      <c r="G755" s="241"/>
      <c r="H755" s="242" t="s">
        <v>1</v>
      </c>
      <c r="I755" s="164"/>
      <c r="L755" s="162"/>
      <c r="M755" s="165"/>
      <c r="N755" s="166"/>
      <c r="O755" s="166"/>
      <c r="P755" s="166"/>
      <c r="Q755" s="166"/>
      <c r="R755" s="166"/>
      <c r="S755" s="166"/>
      <c r="T755" s="167"/>
      <c r="AT755" s="163" t="s">
        <v>147</v>
      </c>
      <c r="AU755" s="163" t="s">
        <v>85</v>
      </c>
      <c r="AV755" s="12" t="s">
        <v>83</v>
      </c>
      <c r="AW755" s="12" t="s">
        <v>32</v>
      </c>
      <c r="AX755" s="12" t="s">
        <v>75</v>
      </c>
      <c r="AY755" s="163" t="s">
        <v>134</v>
      </c>
    </row>
    <row r="756" spans="2:65" s="12" customFormat="1" x14ac:dyDescent="0.2">
      <c r="B756" s="162"/>
      <c r="C756" s="241"/>
      <c r="D756" s="238" t="s">
        <v>147</v>
      </c>
      <c r="E756" s="242" t="s">
        <v>1</v>
      </c>
      <c r="F756" s="243" t="s">
        <v>202</v>
      </c>
      <c r="G756" s="241"/>
      <c r="H756" s="242" t="s">
        <v>1</v>
      </c>
      <c r="I756" s="164"/>
      <c r="L756" s="162"/>
      <c r="M756" s="165"/>
      <c r="N756" s="166"/>
      <c r="O756" s="166"/>
      <c r="P756" s="166"/>
      <c r="Q756" s="166"/>
      <c r="R756" s="166"/>
      <c r="S756" s="166"/>
      <c r="T756" s="167"/>
      <c r="AT756" s="163" t="s">
        <v>147</v>
      </c>
      <c r="AU756" s="163" t="s">
        <v>85</v>
      </c>
      <c r="AV756" s="12" t="s">
        <v>83</v>
      </c>
      <c r="AW756" s="12" t="s">
        <v>32</v>
      </c>
      <c r="AX756" s="12" t="s">
        <v>75</v>
      </c>
      <c r="AY756" s="163" t="s">
        <v>134</v>
      </c>
    </row>
    <row r="757" spans="2:65" s="12" customFormat="1" x14ac:dyDescent="0.2">
      <c r="B757" s="162"/>
      <c r="C757" s="241"/>
      <c r="D757" s="238" t="s">
        <v>147</v>
      </c>
      <c r="E757" s="242" t="s">
        <v>1</v>
      </c>
      <c r="F757" s="243" t="s">
        <v>203</v>
      </c>
      <c r="G757" s="241"/>
      <c r="H757" s="242" t="s">
        <v>1</v>
      </c>
      <c r="I757" s="164"/>
      <c r="L757" s="162"/>
      <c r="M757" s="165"/>
      <c r="N757" s="166"/>
      <c r="O757" s="166"/>
      <c r="P757" s="166"/>
      <c r="Q757" s="166"/>
      <c r="R757" s="166"/>
      <c r="S757" s="166"/>
      <c r="T757" s="167"/>
      <c r="AT757" s="163" t="s">
        <v>147</v>
      </c>
      <c r="AU757" s="163" t="s">
        <v>85</v>
      </c>
      <c r="AV757" s="12" t="s">
        <v>83</v>
      </c>
      <c r="AW757" s="12" t="s">
        <v>32</v>
      </c>
      <c r="AX757" s="12" t="s">
        <v>75</v>
      </c>
      <c r="AY757" s="163" t="s">
        <v>134</v>
      </c>
    </row>
    <row r="758" spans="2:65" s="12" customFormat="1" x14ac:dyDescent="0.2">
      <c r="B758" s="162"/>
      <c r="C758" s="241"/>
      <c r="D758" s="238" t="s">
        <v>147</v>
      </c>
      <c r="E758" s="242" t="s">
        <v>1</v>
      </c>
      <c r="F758" s="243" t="s">
        <v>204</v>
      </c>
      <c r="G758" s="241"/>
      <c r="H758" s="242" t="s">
        <v>1</v>
      </c>
      <c r="I758" s="164"/>
      <c r="L758" s="162"/>
      <c r="M758" s="165"/>
      <c r="N758" s="166"/>
      <c r="O758" s="166"/>
      <c r="P758" s="166"/>
      <c r="Q758" s="166"/>
      <c r="R758" s="166"/>
      <c r="S758" s="166"/>
      <c r="T758" s="167"/>
      <c r="AT758" s="163" t="s">
        <v>147</v>
      </c>
      <c r="AU758" s="163" t="s">
        <v>85</v>
      </c>
      <c r="AV758" s="12" t="s">
        <v>83</v>
      </c>
      <c r="AW758" s="12" t="s">
        <v>32</v>
      </c>
      <c r="AX758" s="12" t="s">
        <v>75</v>
      </c>
      <c r="AY758" s="163" t="s">
        <v>134</v>
      </c>
    </row>
    <row r="759" spans="2:65" s="13" customFormat="1" x14ac:dyDescent="0.2">
      <c r="B759" s="168"/>
      <c r="C759" s="244"/>
      <c r="D759" s="238" t="s">
        <v>147</v>
      </c>
      <c r="E759" s="245" t="s">
        <v>1</v>
      </c>
      <c r="F759" s="246" t="s">
        <v>460</v>
      </c>
      <c r="G759" s="244"/>
      <c r="H759" s="247">
        <v>3.375</v>
      </c>
      <c r="I759" s="170"/>
      <c r="L759" s="168"/>
      <c r="M759" s="171"/>
      <c r="N759" s="172"/>
      <c r="O759" s="172"/>
      <c r="P759" s="172"/>
      <c r="Q759" s="172"/>
      <c r="R759" s="172"/>
      <c r="S759" s="172"/>
      <c r="T759" s="173"/>
      <c r="AT759" s="169" t="s">
        <v>147</v>
      </c>
      <c r="AU759" s="169" t="s">
        <v>85</v>
      </c>
      <c r="AV759" s="13" t="s">
        <v>85</v>
      </c>
      <c r="AW759" s="13" t="s">
        <v>32</v>
      </c>
      <c r="AX759" s="13" t="s">
        <v>75</v>
      </c>
      <c r="AY759" s="169" t="s">
        <v>134</v>
      </c>
    </row>
    <row r="760" spans="2:65" s="13" customFormat="1" x14ac:dyDescent="0.2">
      <c r="B760" s="168"/>
      <c r="C760" s="244"/>
      <c r="D760" s="238" t="s">
        <v>147</v>
      </c>
      <c r="E760" s="245" t="s">
        <v>1</v>
      </c>
      <c r="F760" s="246" t="s">
        <v>461</v>
      </c>
      <c r="G760" s="244"/>
      <c r="H760" s="247">
        <v>-8.6999999999999994E-2</v>
      </c>
      <c r="I760" s="170"/>
      <c r="L760" s="168"/>
      <c r="M760" s="171"/>
      <c r="N760" s="172"/>
      <c r="O760" s="172"/>
      <c r="P760" s="172"/>
      <c r="Q760" s="172"/>
      <c r="R760" s="172"/>
      <c r="S760" s="172"/>
      <c r="T760" s="173"/>
      <c r="AT760" s="169" t="s">
        <v>147</v>
      </c>
      <c r="AU760" s="169" t="s">
        <v>85</v>
      </c>
      <c r="AV760" s="13" t="s">
        <v>85</v>
      </c>
      <c r="AW760" s="13" t="s">
        <v>32</v>
      </c>
      <c r="AX760" s="13" t="s">
        <v>75</v>
      </c>
      <c r="AY760" s="169" t="s">
        <v>134</v>
      </c>
    </row>
    <row r="761" spans="2:65" s="14" customFormat="1" x14ac:dyDescent="0.2">
      <c r="B761" s="174"/>
      <c r="C761" s="248"/>
      <c r="D761" s="238" t="s">
        <v>147</v>
      </c>
      <c r="E761" s="249" t="s">
        <v>1</v>
      </c>
      <c r="F761" s="250" t="s">
        <v>152</v>
      </c>
      <c r="G761" s="248"/>
      <c r="H761" s="251">
        <v>3.2879999999999998</v>
      </c>
      <c r="I761" s="176"/>
      <c r="L761" s="174"/>
      <c r="M761" s="177"/>
      <c r="N761" s="178"/>
      <c r="O761" s="178"/>
      <c r="P761" s="178"/>
      <c r="Q761" s="178"/>
      <c r="R761" s="178"/>
      <c r="S761" s="178"/>
      <c r="T761" s="179"/>
      <c r="AT761" s="175" t="s">
        <v>147</v>
      </c>
      <c r="AU761" s="175" t="s">
        <v>85</v>
      </c>
      <c r="AV761" s="14" t="s">
        <v>141</v>
      </c>
      <c r="AW761" s="14" t="s">
        <v>32</v>
      </c>
      <c r="AX761" s="14" t="s">
        <v>83</v>
      </c>
      <c r="AY761" s="175" t="s">
        <v>134</v>
      </c>
    </row>
    <row r="762" spans="2:65" s="1" customFormat="1" ht="16.5" customHeight="1" x14ac:dyDescent="0.2">
      <c r="B762" s="151"/>
      <c r="C762" s="232" t="s">
        <v>462</v>
      </c>
      <c r="D762" s="232" t="s">
        <v>136</v>
      </c>
      <c r="E762" s="233" t="s">
        <v>463</v>
      </c>
      <c r="F762" s="234" t="s">
        <v>464</v>
      </c>
      <c r="G762" s="235" t="s">
        <v>139</v>
      </c>
      <c r="H762" s="236">
        <v>9</v>
      </c>
      <c r="I762" s="153"/>
      <c r="J762" s="154">
        <f>ROUND(I762*H762,2)</f>
        <v>0</v>
      </c>
      <c r="K762" s="152" t="s">
        <v>465</v>
      </c>
      <c r="L762" s="31"/>
      <c r="M762" s="155" t="s">
        <v>1</v>
      </c>
      <c r="N762" s="156" t="s">
        <v>40</v>
      </c>
      <c r="O762" s="54"/>
      <c r="P762" s="157">
        <f>O762*H762</f>
        <v>0</v>
      </c>
      <c r="Q762" s="157">
        <v>1.0300000000000001E-3</v>
      </c>
      <c r="R762" s="157">
        <f>Q762*H762</f>
        <v>9.2700000000000005E-3</v>
      </c>
      <c r="S762" s="157">
        <v>0</v>
      </c>
      <c r="T762" s="158">
        <f>S762*H762</f>
        <v>0</v>
      </c>
      <c r="AR762" s="159" t="s">
        <v>141</v>
      </c>
      <c r="AT762" s="159" t="s">
        <v>136</v>
      </c>
      <c r="AU762" s="159" t="s">
        <v>85</v>
      </c>
      <c r="AY762" s="16" t="s">
        <v>134</v>
      </c>
      <c r="BE762" s="160">
        <f>IF(N762="základní",J762,0)</f>
        <v>0</v>
      </c>
      <c r="BF762" s="160">
        <f>IF(N762="snížená",J762,0)</f>
        <v>0</v>
      </c>
      <c r="BG762" s="160">
        <f>IF(N762="zákl. přenesená",J762,0)</f>
        <v>0</v>
      </c>
      <c r="BH762" s="160">
        <f>IF(N762="sníž. přenesená",J762,0)</f>
        <v>0</v>
      </c>
      <c r="BI762" s="160">
        <f>IF(N762="nulová",J762,0)</f>
        <v>0</v>
      </c>
      <c r="BJ762" s="16" t="s">
        <v>83</v>
      </c>
      <c r="BK762" s="160">
        <f>ROUND(I762*H762,2)</f>
        <v>0</v>
      </c>
      <c r="BL762" s="16" t="s">
        <v>141</v>
      </c>
      <c r="BM762" s="159" t="s">
        <v>466</v>
      </c>
    </row>
    <row r="763" spans="2:65" s="1" customFormat="1" ht="29.25" x14ac:dyDescent="0.2">
      <c r="B763" s="31"/>
      <c r="C763" s="237"/>
      <c r="D763" s="238" t="s">
        <v>143</v>
      </c>
      <c r="E763" s="237"/>
      <c r="F763" s="239" t="s">
        <v>467</v>
      </c>
      <c r="G763" s="237"/>
      <c r="H763" s="237"/>
      <c r="I763" s="90"/>
      <c r="L763" s="31"/>
      <c r="M763" s="161"/>
      <c r="N763" s="54"/>
      <c r="O763" s="54"/>
      <c r="P763" s="54"/>
      <c r="Q763" s="54"/>
      <c r="R763" s="54"/>
      <c r="S763" s="54"/>
      <c r="T763" s="55"/>
      <c r="AT763" s="16" t="s">
        <v>143</v>
      </c>
      <c r="AU763" s="16" t="s">
        <v>85</v>
      </c>
    </row>
    <row r="764" spans="2:65" s="12" customFormat="1" x14ac:dyDescent="0.2">
      <c r="B764" s="162"/>
      <c r="C764" s="241"/>
      <c r="D764" s="238" t="s">
        <v>147</v>
      </c>
      <c r="E764" s="242" t="s">
        <v>1</v>
      </c>
      <c r="F764" s="243" t="s">
        <v>148</v>
      </c>
      <c r="G764" s="241"/>
      <c r="H764" s="242" t="s">
        <v>1</v>
      </c>
      <c r="I764" s="164"/>
      <c r="L764" s="162"/>
      <c r="M764" s="165"/>
      <c r="N764" s="166"/>
      <c r="O764" s="166"/>
      <c r="P764" s="166"/>
      <c r="Q764" s="166"/>
      <c r="R764" s="166"/>
      <c r="S764" s="166"/>
      <c r="T764" s="167"/>
      <c r="AT764" s="163" t="s">
        <v>147</v>
      </c>
      <c r="AU764" s="163" t="s">
        <v>85</v>
      </c>
      <c r="AV764" s="12" t="s">
        <v>83</v>
      </c>
      <c r="AW764" s="12" t="s">
        <v>32</v>
      </c>
      <c r="AX764" s="12" t="s">
        <v>75</v>
      </c>
      <c r="AY764" s="163" t="s">
        <v>134</v>
      </c>
    </row>
    <row r="765" spans="2:65" s="12" customFormat="1" x14ac:dyDescent="0.2">
      <c r="B765" s="162"/>
      <c r="C765" s="241"/>
      <c r="D765" s="238" t="s">
        <v>147</v>
      </c>
      <c r="E765" s="242" t="s">
        <v>1</v>
      </c>
      <c r="F765" s="243" t="s">
        <v>149</v>
      </c>
      <c r="G765" s="241"/>
      <c r="H765" s="242" t="s">
        <v>1</v>
      </c>
      <c r="I765" s="164"/>
      <c r="L765" s="162"/>
      <c r="M765" s="165"/>
      <c r="N765" s="166"/>
      <c r="O765" s="166"/>
      <c r="P765" s="166"/>
      <c r="Q765" s="166"/>
      <c r="R765" s="166"/>
      <c r="S765" s="166"/>
      <c r="T765" s="167"/>
      <c r="AT765" s="163" t="s">
        <v>147</v>
      </c>
      <c r="AU765" s="163" t="s">
        <v>85</v>
      </c>
      <c r="AV765" s="12" t="s">
        <v>83</v>
      </c>
      <c r="AW765" s="12" t="s">
        <v>32</v>
      </c>
      <c r="AX765" s="12" t="s">
        <v>75</v>
      </c>
      <c r="AY765" s="163" t="s">
        <v>134</v>
      </c>
    </row>
    <row r="766" spans="2:65" s="12" customFormat="1" x14ac:dyDescent="0.2">
      <c r="B766" s="162"/>
      <c r="C766" s="241"/>
      <c r="D766" s="238" t="s">
        <v>147</v>
      </c>
      <c r="E766" s="242" t="s">
        <v>1</v>
      </c>
      <c r="F766" s="243" t="s">
        <v>202</v>
      </c>
      <c r="G766" s="241"/>
      <c r="H766" s="242" t="s">
        <v>1</v>
      </c>
      <c r="I766" s="164"/>
      <c r="L766" s="162"/>
      <c r="M766" s="165"/>
      <c r="N766" s="166"/>
      <c r="O766" s="166"/>
      <c r="P766" s="166"/>
      <c r="Q766" s="166"/>
      <c r="R766" s="166"/>
      <c r="S766" s="166"/>
      <c r="T766" s="167"/>
      <c r="AT766" s="163" t="s">
        <v>147</v>
      </c>
      <c r="AU766" s="163" t="s">
        <v>85</v>
      </c>
      <c r="AV766" s="12" t="s">
        <v>83</v>
      </c>
      <c r="AW766" s="12" t="s">
        <v>32</v>
      </c>
      <c r="AX766" s="12" t="s">
        <v>75</v>
      </c>
      <c r="AY766" s="163" t="s">
        <v>134</v>
      </c>
    </row>
    <row r="767" spans="2:65" s="12" customFormat="1" x14ac:dyDescent="0.2">
      <c r="B767" s="162"/>
      <c r="C767" s="241"/>
      <c r="D767" s="238" t="s">
        <v>147</v>
      </c>
      <c r="E767" s="242" t="s">
        <v>1</v>
      </c>
      <c r="F767" s="243" t="s">
        <v>203</v>
      </c>
      <c r="G767" s="241"/>
      <c r="H767" s="242" t="s">
        <v>1</v>
      </c>
      <c r="I767" s="164"/>
      <c r="L767" s="162"/>
      <c r="M767" s="165"/>
      <c r="N767" s="166"/>
      <c r="O767" s="166"/>
      <c r="P767" s="166"/>
      <c r="Q767" s="166"/>
      <c r="R767" s="166"/>
      <c r="S767" s="166"/>
      <c r="T767" s="167"/>
      <c r="AT767" s="163" t="s">
        <v>147</v>
      </c>
      <c r="AU767" s="163" t="s">
        <v>85</v>
      </c>
      <c r="AV767" s="12" t="s">
        <v>83</v>
      </c>
      <c r="AW767" s="12" t="s">
        <v>32</v>
      </c>
      <c r="AX767" s="12" t="s">
        <v>75</v>
      </c>
      <c r="AY767" s="163" t="s">
        <v>134</v>
      </c>
    </row>
    <row r="768" spans="2:65" s="12" customFormat="1" x14ac:dyDescent="0.2">
      <c r="B768" s="162"/>
      <c r="C768" s="241"/>
      <c r="D768" s="238" t="s">
        <v>147</v>
      </c>
      <c r="E768" s="242" t="s">
        <v>1</v>
      </c>
      <c r="F768" s="243" t="s">
        <v>468</v>
      </c>
      <c r="G768" s="241"/>
      <c r="H768" s="242" t="s">
        <v>1</v>
      </c>
      <c r="I768" s="164"/>
      <c r="L768" s="162"/>
      <c r="M768" s="165"/>
      <c r="N768" s="166"/>
      <c r="O768" s="166"/>
      <c r="P768" s="166"/>
      <c r="Q768" s="166"/>
      <c r="R768" s="166"/>
      <c r="S768" s="166"/>
      <c r="T768" s="167"/>
      <c r="AT768" s="163" t="s">
        <v>147</v>
      </c>
      <c r="AU768" s="163" t="s">
        <v>85</v>
      </c>
      <c r="AV768" s="12" t="s">
        <v>83</v>
      </c>
      <c r="AW768" s="12" t="s">
        <v>32</v>
      </c>
      <c r="AX768" s="12" t="s">
        <v>75</v>
      </c>
      <c r="AY768" s="163" t="s">
        <v>134</v>
      </c>
    </row>
    <row r="769" spans="2:65" s="13" customFormat="1" x14ac:dyDescent="0.2">
      <c r="B769" s="168"/>
      <c r="C769" s="244"/>
      <c r="D769" s="238" t="s">
        <v>147</v>
      </c>
      <c r="E769" s="245" t="s">
        <v>1</v>
      </c>
      <c r="F769" s="246" t="s">
        <v>469</v>
      </c>
      <c r="G769" s="244"/>
      <c r="H769" s="247">
        <v>9</v>
      </c>
      <c r="I769" s="170"/>
      <c r="L769" s="168"/>
      <c r="M769" s="171"/>
      <c r="N769" s="172"/>
      <c r="O769" s="172"/>
      <c r="P769" s="172"/>
      <c r="Q769" s="172"/>
      <c r="R769" s="172"/>
      <c r="S769" s="172"/>
      <c r="T769" s="173"/>
      <c r="AT769" s="169" t="s">
        <v>147</v>
      </c>
      <c r="AU769" s="169" t="s">
        <v>85</v>
      </c>
      <c r="AV769" s="13" t="s">
        <v>85</v>
      </c>
      <c r="AW769" s="13" t="s">
        <v>32</v>
      </c>
      <c r="AX769" s="13" t="s">
        <v>75</v>
      </c>
      <c r="AY769" s="169" t="s">
        <v>134</v>
      </c>
    </row>
    <row r="770" spans="2:65" s="14" customFormat="1" x14ac:dyDescent="0.2">
      <c r="B770" s="174"/>
      <c r="C770" s="248"/>
      <c r="D770" s="238" t="s">
        <v>147</v>
      </c>
      <c r="E770" s="249" t="s">
        <v>1</v>
      </c>
      <c r="F770" s="250" t="s">
        <v>152</v>
      </c>
      <c r="G770" s="248"/>
      <c r="H770" s="251">
        <v>9</v>
      </c>
      <c r="I770" s="176"/>
      <c r="L770" s="174"/>
      <c r="M770" s="177"/>
      <c r="N770" s="178"/>
      <c r="O770" s="178"/>
      <c r="P770" s="178"/>
      <c r="Q770" s="178"/>
      <c r="R770" s="178"/>
      <c r="S770" s="178"/>
      <c r="T770" s="179"/>
      <c r="AT770" s="175" t="s">
        <v>147</v>
      </c>
      <c r="AU770" s="175" t="s">
        <v>85</v>
      </c>
      <c r="AV770" s="14" t="s">
        <v>141</v>
      </c>
      <c r="AW770" s="14" t="s">
        <v>32</v>
      </c>
      <c r="AX770" s="14" t="s">
        <v>83</v>
      </c>
      <c r="AY770" s="175" t="s">
        <v>134</v>
      </c>
    </row>
    <row r="771" spans="2:65" s="1" customFormat="1" ht="16.5" customHeight="1" x14ac:dyDescent="0.2">
      <c r="B771" s="151"/>
      <c r="C771" s="232" t="s">
        <v>470</v>
      </c>
      <c r="D771" s="232" t="s">
        <v>136</v>
      </c>
      <c r="E771" s="233" t="s">
        <v>471</v>
      </c>
      <c r="F771" s="234" t="s">
        <v>472</v>
      </c>
      <c r="G771" s="235" t="s">
        <v>139</v>
      </c>
      <c r="H771" s="236">
        <v>9</v>
      </c>
      <c r="I771" s="153"/>
      <c r="J771" s="154">
        <f>ROUND(I771*H771,2)</f>
        <v>0</v>
      </c>
      <c r="K771" s="152" t="s">
        <v>465</v>
      </c>
      <c r="L771" s="31"/>
      <c r="M771" s="155" t="s">
        <v>1</v>
      </c>
      <c r="N771" s="156" t="s">
        <v>40</v>
      </c>
      <c r="O771" s="54"/>
      <c r="P771" s="157">
        <f>O771*H771</f>
        <v>0</v>
      </c>
      <c r="Q771" s="157">
        <v>0</v>
      </c>
      <c r="R771" s="157">
        <f>Q771*H771</f>
        <v>0</v>
      </c>
      <c r="S771" s="157">
        <v>0</v>
      </c>
      <c r="T771" s="158">
        <f>S771*H771</f>
        <v>0</v>
      </c>
      <c r="AR771" s="159" t="s">
        <v>141</v>
      </c>
      <c r="AT771" s="159" t="s">
        <v>136</v>
      </c>
      <c r="AU771" s="159" t="s">
        <v>85</v>
      </c>
      <c r="AY771" s="16" t="s">
        <v>134</v>
      </c>
      <c r="BE771" s="160">
        <f>IF(N771="základní",J771,0)</f>
        <v>0</v>
      </c>
      <c r="BF771" s="160">
        <f>IF(N771="snížená",J771,0)</f>
        <v>0</v>
      </c>
      <c r="BG771" s="160">
        <f>IF(N771="zákl. přenesená",J771,0)</f>
        <v>0</v>
      </c>
      <c r="BH771" s="160">
        <f>IF(N771="sníž. přenesená",J771,0)</f>
        <v>0</v>
      </c>
      <c r="BI771" s="160">
        <f>IF(N771="nulová",J771,0)</f>
        <v>0</v>
      </c>
      <c r="BJ771" s="16" t="s">
        <v>83</v>
      </c>
      <c r="BK771" s="160">
        <f>ROUND(I771*H771,2)</f>
        <v>0</v>
      </c>
      <c r="BL771" s="16" t="s">
        <v>141</v>
      </c>
      <c r="BM771" s="159" t="s">
        <v>473</v>
      </c>
    </row>
    <row r="772" spans="2:65" s="1" customFormat="1" ht="29.25" x14ac:dyDescent="0.2">
      <c r="B772" s="31"/>
      <c r="C772" s="237"/>
      <c r="D772" s="238" t="s">
        <v>143</v>
      </c>
      <c r="E772" s="237"/>
      <c r="F772" s="239" t="s">
        <v>474</v>
      </c>
      <c r="G772" s="237"/>
      <c r="H772" s="237"/>
      <c r="I772" s="90"/>
      <c r="L772" s="31"/>
      <c r="M772" s="161"/>
      <c r="N772" s="54"/>
      <c r="O772" s="54"/>
      <c r="P772" s="54"/>
      <c r="Q772" s="54"/>
      <c r="R772" s="54"/>
      <c r="S772" s="54"/>
      <c r="T772" s="55"/>
      <c r="AT772" s="16" t="s">
        <v>143</v>
      </c>
      <c r="AU772" s="16" t="s">
        <v>85</v>
      </c>
    </row>
    <row r="773" spans="2:65" s="12" customFormat="1" x14ac:dyDescent="0.2">
      <c r="B773" s="162"/>
      <c r="C773" s="241"/>
      <c r="D773" s="238" t="s">
        <v>147</v>
      </c>
      <c r="E773" s="242" t="s">
        <v>1</v>
      </c>
      <c r="F773" s="243" t="s">
        <v>148</v>
      </c>
      <c r="G773" s="241"/>
      <c r="H773" s="242" t="s">
        <v>1</v>
      </c>
      <c r="I773" s="164"/>
      <c r="L773" s="162"/>
      <c r="M773" s="165"/>
      <c r="N773" s="166"/>
      <c r="O773" s="166"/>
      <c r="P773" s="166"/>
      <c r="Q773" s="166"/>
      <c r="R773" s="166"/>
      <c r="S773" s="166"/>
      <c r="T773" s="167"/>
      <c r="AT773" s="163" t="s">
        <v>147</v>
      </c>
      <c r="AU773" s="163" t="s">
        <v>85</v>
      </c>
      <c r="AV773" s="12" t="s">
        <v>83</v>
      </c>
      <c r="AW773" s="12" t="s">
        <v>32</v>
      </c>
      <c r="AX773" s="12" t="s">
        <v>75</v>
      </c>
      <c r="AY773" s="163" t="s">
        <v>134</v>
      </c>
    </row>
    <row r="774" spans="2:65" s="12" customFormat="1" x14ac:dyDescent="0.2">
      <c r="B774" s="162"/>
      <c r="C774" s="241"/>
      <c r="D774" s="238" t="s">
        <v>147</v>
      </c>
      <c r="E774" s="242" t="s">
        <v>1</v>
      </c>
      <c r="F774" s="243" t="s">
        <v>158</v>
      </c>
      <c r="G774" s="241"/>
      <c r="H774" s="242" t="s">
        <v>1</v>
      </c>
      <c r="I774" s="164"/>
      <c r="L774" s="162"/>
      <c r="M774" s="165"/>
      <c r="N774" s="166"/>
      <c r="O774" s="166"/>
      <c r="P774" s="166"/>
      <c r="Q774" s="166"/>
      <c r="R774" s="166"/>
      <c r="S774" s="166"/>
      <c r="T774" s="167"/>
      <c r="AT774" s="163" t="s">
        <v>147</v>
      </c>
      <c r="AU774" s="163" t="s">
        <v>85</v>
      </c>
      <c r="AV774" s="12" t="s">
        <v>83</v>
      </c>
      <c r="AW774" s="12" t="s">
        <v>32</v>
      </c>
      <c r="AX774" s="12" t="s">
        <v>75</v>
      </c>
      <c r="AY774" s="163" t="s">
        <v>134</v>
      </c>
    </row>
    <row r="775" spans="2:65" s="12" customFormat="1" x14ac:dyDescent="0.2">
      <c r="B775" s="162"/>
      <c r="C775" s="241"/>
      <c r="D775" s="238" t="s">
        <v>147</v>
      </c>
      <c r="E775" s="242" t="s">
        <v>1</v>
      </c>
      <c r="F775" s="243" t="s">
        <v>202</v>
      </c>
      <c r="G775" s="241"/>
      <c r="H775" s="242" t="s">
        <v>1</v>
      </c>
      <c r="I775" s="164"/>
      <c r="L775" s="162"/>
      <c r="M775" s="165"/>
      <c r="N775" s="166"/>
      <c r="O775" s="166"/>
      <c r="P775" s="166"/>
      <c r="Q775" s="166"/>
      <c r="R775" s="166"/>
      <c r="S775" s="166"/>
      <c r="T775" s="167"/>
      <c r="AT775" s="163" t="s">
        <v>147</v>
      </c>
      <c r="AU775" s="163" t="s">
        <v>85</v>
      </c>
      <c r="AV775" s="12" t="s">
        <v>83</v>
      </c>
      <c r="AW775" s="12" t="s">
        <v>32</v>
      </c>
      <c r="AX775" s="12" t="s">
        <v>75</v>
      </c>
      <c r="AY775" s="163" t="s">
        <v>134</v>
      </c>
    </row>
    <row r="776" spans="2:65" s="12" customFormat="1" x14ac:dyDescent="0.2">
      <c r="B776" s="162"/>
      <c r="C776" s="241"/>
      <c r="D776" s="238" t="s">
        <v>147</v>
      </c>
      <c r="E776" s="242" t="s">
        <v>1</v>
      </c>
      <c r="F776" s="243" t="s">
        <v>203</v>
      </c>
      <c r="G776" s="241"/>
      <c r="H776" s="242" t="s">
        <v>1</v>
      </c>
      <c r="I776" s="164"/>
      <c r="L776" s="162"/>
      <c r="M776" s="165"/>
      <c r="N776" s="166"/>
      <c r="O776" s="166"/>
      <c r="P776" s="166"/>
      <c r="Q776" s="166"/>
      <c r="R776" s="166"/>
      <c r="S776" s="166"/>
      <c r="T776" s="167"/>
      <c r="AT776" s="163" t="s">
        <v>147</v>
      </c>
      <c r="AU776" s="163" t="s">
        <v>85</v>
      </c>
      <c r="AV776" s="12" t="s">
        <v>83</v>
      </c>
      <c r="AW776" s="12" t="s">
        <v>32</v>
      </c>
      <c r="AX776" s="12" t="s">
        <v>75</v>
      </c>
      <c r="AY776" s="163" t="s">
        <v>134</v>
      </c>
    </row>
    <row r="777" spans="2:65" s="12" customFormat="1" x14ac:dyDescent="0.2">
      <c r="B777" s="162"/>
      <c r="C777" s="241"/>
      <c r="D777" s="238" t="s">
        <v>147</v>
      </c>
      <c r="E777" s="242" t="s">
        <v>1</v>
      </c>
      <c r="F777" s="243" t="s">
        <v>468</v>
      </c>
      <c r="G777" s="241"/>
      <c r="H777" s="242" t="s">
        <v>1</v>
      </c>
      <c r="I777" s="164"/>
      <c r="L777" s="162"/>
      <c r="M777" s="165"/>
      <c r="N777" s="166"/>
      <c r="O777" s="166"/>
      <c r="P777" s="166"/>
      <c r="Q777" s="166"/>
      <c r="R777" s="166"/>
      <c r="S777" s="166"/>
      <c r="T777" s="167"/>
      <c r="AT777" s="163" t="s">
        <v>147</v>
      </c>
      <c r="AU777" s="163" t="s">
        <v>85</v>
      </c>
      <c r="AV777" s="12" t="s">
        <v>83</v>
      </c>
      <c r="AW777" s="12" t="s">
        <v>32</v>
      </c>
      <c r="AX777" s="12" t="s">
        <v>75</v>
      </c>
      <c r="AY777" s="163" t="s">
        <v>134</v>
      </c>
    </row>
    <row r="778" spans="2:65" s="13" customFormat="1" x14ac:dyDescent="0.2">
      <c r="B778" s="168"/>
      <c r="C778" s="244"/>
      <c r="D778" s="238" t="s">
        <v>147</v>
      </c>
      <c r="E778" s="245" t="s">
        <v>1</v>
      </c>
      <c r="F778" s="246" t="s">
        <v>469</v>
      </c>
      <c r="G778" s="244"/>
      <c r="H778" s="247">
        <v>9</v>
      </c>
      <c r="I778" s="170"/>
      <c r="L778" s="168"/>
      <c r="M778" s="171"/>
      <c r="N778" s="172"/>
      <c r="O778" s="172"/>
      <c r="P778" s="172"/>
      <c r="Q778" s="172"/>
      <c r="R778" s="172"/>
      <c r="S778" s="172"/>
      <c r="T778" s="173"/>
      <c r="AT778" s="169" t="s">
        <v>147</v>
      </c>
      <c r="AU778" s="169" t="s">
        <v>85</v>
      </c>
      <c r="AV778" s="13" t="s">
        <v>85</v>
      </c>
      <c r="AW778" s="13" t="s">
        <v>32</v>
      </c>
      <c r="AX778" s="13" t="s">
        <v>75</v>
      </c>
      <c r="AY778" s="169" t="s">
        <v>134</v>
      </c>
    </row>
    <row r="779" spans="2:65" s="14" customFormat="1" x14ac:dyDescent="0.2">
      <c r="B779" s="174"/>
      <c r="C779" s="248"/>
      <c r="D779" s="238" t="s">
        <v>147</v>
      </c>
      <c r="E779" s="249" t="s">
        <v>1</v>
      </c>
      <c r="F779" s="250" t="s">
        <v>152</v>
      </c>
      <c r="G779" s="248"/>
      <c r="H779" s="251">
        <v>9</v>
      </c>
      <c r="I779" s="176"/>
      <c r="L779" s="174"/>
      <c r="M779" s="177"/>
      <c r="N779" s="178"/>
      <c r="O779" s="178"/>
      <c r="P779" s="178"/>
      <c r="Q779" s="178"/>
      <c r="R779" s="178"/>
      <c r="S779" s="178"/>
      <c r="T779" s="179"/>
      <c r="AT779" s="175" t="s">
        <v>147</v>
      </c>
      <c r="AU779" s="175" t="s">
        <v>85</v>
      </c>
      <c r="AV779" s="14" t="s">
        <v>141</v>
      </c>
      <c r="AW779" s="14" t="s">
        <v>32</v>
      </c>
      <c r="AX779" s="14" t="s">
        <v>83</v>
      </c>
      <c r="AY779" s="175" t="s">
        <v>134</v>
      </c>
    </row>
    <row r="780" spans="2:65" s="1" customFormat="1" ht="24" customHeight="1" x14ac:dyDescent="0.2">
      <c r="B780" s="151"/>
      <c r="C780" s="232">
        <v>43</v>
      </c>
      <c r="D780" s="232" t="s">
        <v>136</v>
      </c>
      <c r="E780" s="233" t="s">
        <v>475</v>
      </c>
      <c r="F780" s="234" t="s">
        <v>476</v>
      </c>
      <c r="G780" s="235" t="s">
        <v>172</v>
      </c>
      <c r="H780" s="236">
        <v>0.01</v>
      </c>
      <c r="I780" s="153"/>
      <c r="J780" s="154">
        <f>ROUND(I780*H780,2)</f>
        <v>0</v>
      </c>
      <c r="K780" s="152" t="s">
        <v>140</v>
      </c>
      <c r="L780" s="31"/>
      <c r="M780" s="155" t="s">
        <v>1</v>
      </c>
      <c r="N780" s="156" t="s">
        <v>40</v>
      </c>
      <c r="O780" s="54"/>
      <c r="P780" s="157">
        <f>O780*H780</f>
        <v>0</v>
      </c>
      <c r="Q780" s="157">
        <v>3.2115</v>
      </c>
      <c r="R780" s="157">
        <f>Q780*H780</f>
        <v>3.2114999999999998E-2</v>
      </c>
      <c r="S780" s="157">
        <v>0</v>
      </c>
      <c r="T780" s="158">
        <f>S780*H780</f>
        <v>0</v>
      </c>
      <c r="AR780" s="159" t="s">
        <v>141</v>
      </c>
      <c r="AT780" s="159" t="s">
        <v>136</v>
      </c>
      <c r="AU780" s="159" t="s">
        <v>85</v>
      </c>
      <c r="AY780" s="16" t="s">
        <v>134</v>
      </c>
      <c r="BE780" s="160">
        <f>IF(N780="základní",J780,0)</f>
        <v>0</v>
      </c>
      <c r="BF780" s="160">
        <f>IF(N780="snížená",J780,0)</f>
        <v>0</v>
      </c>
      <c r="BG780" s="160">
        <f>IF(N780="zákl. přenesená",J780,0)</f>
        <v>0</v>
      </c>
      <c r="BH780" s="160">
        <f>IF(N780="sníž. přenesená",J780,0)</f>
        <v>0</v>
      </c>
      <c r="BI780" s="160">
        <f>IF(N780="nulová",J780,0)</f>
        <v>0</v>
      </c>
      <c r="BJ780" s="16" t="s">
        <v>83</v>
      </c>
      <c r="BK780" s="160">
        <f>ROUND(I780*H780,2)</f>
        <v>0</v>
      </c>
      <c r="BL780" s="16" t="s">
        <v>141</v>
      </c>
      <c r="BM780" s="159" t="s">
        <v>477</v>
      </c>
    </row>
    <row r="781" spans="2:65" s="1" customFormat="1" ht="48.75" x14ac:dyDescent="0.2">
      <c r="B781" s="31"/>
      <c r="C781" s="237"/>
      <c r="D781" s="238" t="s">
        <v>143</v>
      </c>
      <c r="E781" s="237"/>
      <c r="F781" s="239" t="s">
        <v>478</v>
      </c>
      <c r="G781" s="237"/>
      <c r="H781" s="237"/>
      <c r="I781" s="90"/>
      <c r="L781" s="31"/>
      <c r="M781" s="161"/>
      <c r="N781" s="54"/>
      <c r="O781" s="54"/>
      <c r="P781" s="54"/>
      <c r="Q781" s="54"/>
      <c r="R781" s="54"/>
      <c r="S781" s="54"/>
      <c r="T781" s="55"/>
      <c r="AT781" s="16" t="s">
        <v>143</v>
      </c>
      <c r="AU781" s="16" t="s">
        <v>85</v>
      </c>
    </row>
    <row r="782" spans="2:65" s="12" customFormat="1" x14ac:dyDescent="0.2">
      <c r="B782" s="162"/>
      <c r="C782" s="241"/>
      <c r="D782" s="238" t="s">
        <v>147</v>
      </c>
      <c r="E782" s="242" t="s">
        <v>1</v>
      </c>
      <c r="F782" s="243" t="s">
        <v>148</v>
      </c>
      <c r="G782" s="241"/>
      <c r="H782" s="242" t="s">
        <v>1</v>
      </c>
      <c r="I782" s="164"/>
      <c r="L782" s="162"/>
      <c r="M782" s="165"/>
      <c r="N782" s="166"/>
      <c r="O782" s="166"/>
      <c r="P782" s="166"/>
      <c r="Q782" s="166"/>
      <c r="R782" s="166"/>
      <c r="S782" s="166"/>
      <c r="T782" s="167"/>
      <c r="AT782" s="163" t="s">
        <v>147</v>
      </c>
      <c r="AU782" s="163" t="s">
        <v>85</v>
      </c>
      <c r="AV782" s="12" t="s">
        <v>83</v>
      </c>
      <c r="AW782" s="12" t="s">
        <v>32</v>
      </c>
      <c r="AX782" s="12" t="s">
        <v>75</v>
      </c>
      <c r="AY782" s="163" t="s">
        <v>134</v>
      </c>
    </row>
    <row r="783" spans="2:65" s="12" customFormat="1" ht="22.5" x14ac:dyDescent="0.2">
      <c r="B783" s="162"/>
      <c r="C783" s="241"/>
      <c r="D783" s="238" t="s">
        <v>147</v>
      </c>
      <c r="E783" s="242" t="s">
        <v>1</v>
      </c>
      <c r="F783" s="243" t="s">
        <v>479</v>
      </c>
      <c r="G783" s="241"/>
      <c r="H783" s="242" t="s">
        <v>1</v>
      </c>
      <c r="I783" s="164"/>
      <c r="L783" s="162"/>
      <c r="M783" s="165"/>
      <c r="N783" s="166"/>
      <c r="O783" s="166"/>
      <c r="P783" s="166"/>
      <c r="Q783" s="166"/>
      <c r="R783" s="166"/>
      <c r="S783" s="166"/>
      <c r="T783" s="167"/>
      <c r="AT783" s="163" t="s">
        <v>147</v>
      </c>
      <c r="AU783" s="163" t="s">
        <v>85</v>
      </c>
      <c r="AV783" s="12" t="s">
        <v>83</v>
      </c>
      <c r="AW783" s="12" t="s">
        <v>32</v>
      </c>
      <c r="AX783" s="12" t="s">
        <v>75</v>
      </c>
      <c r="AY783" s="163" t="s">
        <v>134</v>
      </c>
    </row>
    <row r="784" spans="2:65" s="12" customFormat="1" x14ac:dyDescent="0.2">
      <c r="B784" s="162"/>
      <c r="C784" s="241"/>
      <c r="D784" s="238" t="s">
        <v>147</v>
      </c>
      <c r="E784" s="242" t="s">
        <v>1</v>
      </c>
      <c r="F784" s="243" t="s">
        <v>480</v>
      </c>
      <c r="G784" s="241"/>
      <c r="H784" s="242" t="s">
        <v>1</v>
      </c>
      <c r="I784" s="164"/>
      <c r="L784" s="162"/>
      <c r="M784" s="165"/>
      <c r="N784" s="166"/>
      <c r="O784" s="166"/>
      <c r="P784" s="166"/>
      <c r="Q784" s="166"/>
      <c r="R784" s="166"/>
      <c r="S784" s="166"/>
      <c r="T784" s="167"/>
      <c r="AT784" s="163" t="s">
        <v>147</v>
      </c>
      <c r="AU784" s="163" t="s">
        <v>85</v>
      </c>
      <c r="AV784" s="12" t="s">
        <v>83</v>
      </c>
      <c r="AW784" s="12" t="s">
        <v>32</v>
      </c>
      <c r="AX784" s="12" t="s">
        <v>75</v>
      </c>
      <c r="AY784" s="163" t="s">
        <v>134</v>
      </c>
    </row>
    <row r="785" spans="2:65" s="13" customFormat="1" x14ac:dyDescent="0.2">
      <c r="B785" s="168"/>
      <c r="C785" s="244"/>
      <c r="D785" s="238" t="s">
        <v>147</v>
      </c>
      <c r="E785" s="245" t="s">
        <v>1</v>
      </c>
      <c r="F785" s="246" t="s">
        <v>481</v>
      </c>
      <c r="G785" s="244"/>
      <c r="H785" s="247">
        <v>0.01</v>
      </c>
      <c r="I785" s="170"/>
      <c r="L785" s="168"/>
      <c r="M785" s="171"/>
      <c r="N785" s="172"/>
      <c r="O785" s="172"/>
      <c r="P785" s="172"/>
      <c r="Q785" s="172"/>
      <c r="R785" s="172"/>
      <c r="S785" s="172"/>
      <c r="T785" s="173"/>
      <c r="AT785" s="169" t="s">
        <v>147</v>
      </c>
      <c r="AU785" s="169" t="s">
        <v>85</v>
      </c>
      <c r="AV785" s="13" t="s">
        <v>85</v>
      </c>
      <c r="AW785" s="13" t="s">
        <v>32</v>
      </c>
      <c r="AX785" s="13" t="s">
        <v>75</v>
      </c>
      <c r="AY785" s="169" t="s">
        <v>134</v>
      </c>
    </row>
    <row r="786" spans="2:65" s="14" customFormat="1" x14ac:dyDescent="0.2">
      <c r="B786" s="174"/>
      <c r="C786" s="248"/>
      <c r="D786" s="238" t="s">
        <v>147</v>
      </c>
      <c r="E786" s="249" t="s">
        <v>1</v>
      </c>
      <c r="F786" s="250" t="s">
        <v>152</v>
      </c>
      <c r="G786" s="248"/>
      <c r="H786" s="251">
        <v>0.01</v>
      </c>
      <c r="I786" s="176"/>
      <c r="L786" s="174"/>
      <c r="M786" s="177"/>
      <c r="N786" s="178"/>
      <c r="O786" s="178"/>
      <c r="P786" s="178"/>
      <c r="Q786" s="178"/>
      <c r="R786" s="178"/>
      <c r="S786" s="178"/>
      <c r="T786" s="179"/>
      <c r="AT786" s="175" t="s">
        <v>147</v>
      </c>
      <c r="AU786" s="175" t="s">
        <v>85</v>
      </c>
      <c r="AV786" s="14" t="s">
        <v>141</v>
      </c>
      <c r="AW786" s="14" t="s">
        <v>32</v>
      </c>
      <c r="AX786" s="14" t="s">
        <v>83</v>
      </c>
      <c r="AY786" s="175" t="s">
        <v>134</v>
      </c>
    </row>
    <row r="787" spans="2:65" s="1" customFormat="1" ht="24" customHeight="1" x14ac:dyDescent="0.2">
      <c r="B787" s="151"/>
      <c r="C787" s="232">
        <v>44</v>
      </c>
      <c r="D787" s="232" t="s">
        <v>136</v>
      </c>
      <c r="E787" s="233" t="s">
        <v>482</v>
      </c>
      <c r="F787" s="234" t="s">
        <v>483</v>
      </c>
      <c r="G787" s="235" t="s">
        <v>139</v>
      </c>
      <c r="H787" s="236">
        <v>8.202</v>
      </c>
      <c r="I787" s="153"/>
      <c r="J787" s="154">
        <f>ROUND(I787*H787,2)</f>
        <v>0</v>
      </c>
      <c r="K787" s="152" t="s">
        <v>140</v>
      </c>
      <c r="L787" s="31"/>
      <c r="M787" s="155" t="s">
        <v>1</v>
      </c>
      <c r="N787" s="156" t="s">
        <v>40</v>
      </c>
      <c r="O787" s="54"/>
      <c r="P787" s="157">
        <f>O787*H787</f>
        <v>0</v>
      </c>
      <c r="Q787" s="157">
        <v>0.108</v>
      </c>
      <c r="R787" s="157">
        <f>Q787*H787</f>
        <v>0.88581599999999994</v>
      </c>
      <c r="S787" s="157">
        <v>0</v>
      </c>
      <c r="T787" s="158">
        <f>S787*H787</f>
        <v>0</v>
      </c>
      <c r="AR787" s="159" t="s">
        <v>141</v>
      </c>
      <c r="AT787" s="159" t="s">
        <v>136</v>
      </c>
      <c r="AU787" s="159" t="s">
        <v>85</v>
      </c>
      <c r="AY787" s="16" t="s">
        <v>134</v>
      </c>
      <c r="BE787" s="160">
        <f>IF(N787="základní",J787,0)</f>
        <v>0</v>
      </c>
      <c r="BF787" s="160">
        <f>IF(N787="snížená",J787,0)</f>
        <v>0</v>
      </c>
      <c r="BG787" s="160">
        <f>IF(N787="zákl. přenesená",J787,0)</f>
        <v>0</v>
      </c>
      <c r="BH787" s="160">
        <f>IF(N787="sníž. přenesená",J787,0)</f>
        <v>0</v>
      </c>
      <c r="BI787" s="160">
        <f>IF(N787="nulová",J787,0)</f>
        <v>0</v>
      </c>
      <c r="BJ787" s="16" t="s">
        <v>83</v>
      </c>
      <c r="BK787" s="160">
        <f>ROUND(I787*H787,2)</f>
        <v>0</v>
      </c>
      <c r="BL787" s="16" t="s">
        <v>141</v>
      </c>
      <c r="BM787" s="159" t="s">
        <v>484</v>
      </c>
    </row>
    <row r="788" spans="2:65" s="1" customFormat="1" ht="19.5" x14ac:dyDescent="0.2">
      <c r="B788" s="31"/>
      <c r="C788" s="237"/>
      <c r="D788" s="238" t="s">
        <v>143</v>
      </c>
      <c r="E788" s="237"/>
      <c r="F788" s="239" t="s">
        <v>485</v>
      </c>
      <c r="G788" s="237"/>
      <c r="H788" s="237"/>
      <c r="I788" s="90"/>
      <c r="L788" s="31"/>
      <c r="M788" s="161"/>
      <c r="N788" s="54"/>
      <c r="O788" s="54"/>
      <c r="P788" s="54"/>
      <c r="Q788" s="54"/>
      <c r="R788" s="54"/>
      <c r="S788" s="54"/>
      <c r="T788" s="55"/>
      <c r="AT788" s="16" t="s">
        <v>143</v>
      </c>
      <c r="AU788" s="16" t="s">
        <v>85</v>
      </c>
    </row>
    <row r="789" spans="2:65" s="1" customFormat="1" ht="87.75" x14ac:dyDescent="0.2">
      <c r="B789" s="31"/>
      <c r="C789" s="237"/>
      <c r="D789" s="238" t="s">
        <v>145</v>
      </c>
      <c r="E789" s="237"/>
      <c r="F789" s="240" t="s">
        <v>486</v>
      </c>
      <c r="G789" s="237"/>
      <c r="H789" s="237"/>
      <c r="I789" s="90"/>
      <c r="L789" s="31"/>
      <c r="M789" s="161"/>
      <c r="N789" s="54"/>
      <c r="O789" s="54"/>
      <c r="P789" s="54"/>
      <c r="Q789" s="54"/>
      <c r="R789" s="54"/>
      <c r="S789" s="54"/>
      <c r="T789" s="55"/>
      <c r="AT789" s="16" t="s">
        <v>145</v>
      </c>
      <c r="AU789" s="16" t="s">
        <v>85</v>
      </c>
    </row>
    <row r="790" spans="2:65" s="12" customFormat="1" x14ac:dyDescent="0.2">
      <c r="B790" s="162"/>
      <c r="C790" s="241"/>
      <c r="D790" s="238" t="s">
        <v>147</v>
      </c>
      <c r="E790" s="242" t="s">
        <v>1</v>
      </c>
      <c r="F790" s="243" t="s">
        <v>148</v>
      </c>
      <c r="G790" s="241"/>
      <c r="H790" s="242" t="s">
        <v>1</v>
      </c>
      <c r="I790" s="164"/>
      <c r="L790" s="162"/>
      <c r="M790" s="165"/>
      <c r="N790" s="166"/>
      <c r="O790" s="166"/>
      <c r="P790" s="166"/>
      <c r="Q790" s="166"/>
      <c r="R790" s="166"/>
      <c r="S790" s="166"/>
      <c r="T790" s="167"/>
      <c r="AT790" s="163" t="s">
        <v>147</v>
      </c>
      <c r="AU790" s="163" t="s">
        <v>85</v>
      </c>
      <c r="AV790" s="12" t="s">
        <v>83</v>
      </c>
      <c r="AW790" s="12" t="s">
        <v>32</v>
      </c>
      <c r="AX790" s="12" t="s">
        <v>75</v>
      </c>
      <c r="AY790" s="163" t="s">
        <v>134</v>
      </c>
    </row>
    <row r="791" spans="2:65" s="12" customFormat="1" x14ac:dyDescent="0.2">
      <c r="B791" s="162"/>
      <c r="C791" s="241"/>
      <c r="D791" s="238" t="s">
        <v>147</v>
      </c>
      <c r="E791" s="242" t="s">
        <v>1</v>
      </c>
      <c r="F791" s="243" t="s">
        <v>489</v>
      </c>
      <c r="G791" s="241"/>
      <c r="H791" s="242" t="s">
        <v>1</v>
      </c>
      <c r="I791" s="164"/>
      <c r="L791" s="162"/>
      <c r="M791" s="165"/>
      <c r="N791" s="166"/>
      <c r="O791" s="166"/>
      <c r="P791" s="166"/>
      <c r="Q791" s="166"/>
      <c r="R791" s="166"/>
      <c r="S791" s="166"/>
      <c r="T791" s="167"/>
      <c r="AT791" s="163" t="s">
        <v>147</v>
      </c>
      <c r="AU791" s="163" t="s">
        <v>85</v>
      </c>
      <c r="AV791" s="12" t="s">
        <v>83</v>
      </c>
      <c r="AW791" s="12" t="s">
        <v>32</v>
      </c>
      <c r="AX791" s="12" t="s">
        <v>75</v>
      </c>
      <c r="AY791" s="163" t="s">
        <v>134</v>
      </c>
    </row>
    <row r="792" spans="2:65" s="13" customFormat="1" ht="22.5" x14ac:dyDescent="0.2">
      <c r="B792" s="168"/>
      <c r="C792" s="244"/>
      <c r="D792" s="238" t="s">
        <v>147</v>
      </c>
      <c r="E792" s="245" t="s">
        <v>1</v>
      </c>
      <c r="F792" s="246" t="s">
        <v>150</v>
      </c>
      <c r="G792" s="244"/>
      <c r="H792" s="247">
        <v>5.8259999999999996</v>
      </c>
      <c r="I792" s="170"/>
      <c r="L792" s="168"/>
      <c r="M792" s="171"/>
      <c r="N792" s="172"/>
      <c r="O792" s="172"/>
      <c r="P792" s="172"/>
      <c r="Q792" s="172"/>
      <c r="R792" s="172"/>
      <c r="S792" s="172"/>
      <c r="T792" s="173"/>
      <c r="AT792" s="169" t="s">
        <v>147</v>
      </c>
      <c r="AU792" s="169" t="s">
        <v>85</v>
      </c>
      <c r="AV792" s="13" t="s">
        <v>85</v>
      </c>
      <c r="AW792" s="13" t="s">
        <v>32</v>
      </c>
      <c r="AX792" s="13" t="s">
        <v>75</v>
      </c>
      <c r="AY792" s="169" t="s">
        <v>134</v>
      </c>
    </row>
    <row r="793" spans="2:65" s="13" customFormat="1" x14ac:dyDescent="0.2">
      <c r="B793" s="168"/>
      <c r="C793" s="244"/>
      <c r="D793" s="238" t="s">
        <v>147</v>
      </c>
      <c r="E793" s="245" t="s">
        <v>1</v>
      </c>
      <c r="F793" s="246" t="s">
        <v>151</v>
      </c>
      <c r="G793" s="244"/>
      <c r="H793" s="247">
        <v>2.3759999999999999</v>
      </c>
      <c r="I793" s="170"/>
      <c r="L793" s="168"/>
      <c r="M793" s="171"/>
      <c r="N793" s="172"/>
      <c r="O793" s="172"/>
      <c r="P793" s="172"/>
      <c r="Q793" s="172"/>
      <c r="R793" s="172"/>
      <c r="S793" s="172"/>
      <c r="T793" s="173"/>
      <c r="AT793" s="169" t="s">
        <v>147</v>
      </c>
      <c r="AU793" s="169" t="s">
        <v>85</v>
      </c>
      <c r="AV793" s="13" t="s">
        <v>85</v>
      </c>
      <c r="AW793" s="13" t="s">
        <v>32</v>
      </c>
      <c r="AX793" s="13" t="s">
        <v>75</v>
      </c>
      <c r="AY793" s="169" t="s">
        <v>134</v>
      </c>
    </row>
    <row r="794" spans="2:65" s="14" customFormat="1" x14ac:dyDescent="0.2">
      <c r="B794" s="174"/>
      <c r="C794" s="248"/>
      <c r="D794" s="238" t="s">
        <v>147</v>
      </c>
      <c r="E794" s="249" t="s">
        <v>1</v>
      </c>
      <c r="F794" s="250" t="s">
        <v>152</v>
      </c>
      <c r="G794" s="248"/>
      <c r="H794" s="251">
        <v>8.202</v>
      </c>
      <c r="I794" s="176"/>
      <c r="L794" s="174"/>
      <c r="M794" s="177"/>
      <c r="N794" s="178"/>
      <c r="O794" s="178"/>
      <c r="P794" s="178"/>
      <c r="Q794" s="178"/>
      <c r="R794" s="178"/>
      <c r="S794" s="178"/>
      <c r="T794" s="179"/>
      <c r="AT794" s="175" t="s">
        <v>147</v>
      </c>
      <c r="AU794" s="175" t="s">
        <v>85</v>
      </c>
      <c r="AV794" s="14" t="s">
        <v>141</v>
      </c>
      <c r="AW794" s="14" t="s">
        <v>32</v>
      </c>
      <c r="AX794" s="14" t="s">
        <v>83</v>
      </c>
      <c r="AY794" s="175" t="s">
        <v>134</v>
      </c>
    </row>
    <row r="795" spans="2:65" s="1" customFormat="1" ht="24" customHeight="1" x14ac:dyDescent="0.2">
      <c r="B795" s="151"/>
      <c r="C795" s="253">
        <v>45</v>
      </c>
      <c r="D795" s="253" t="s">
        <v>347</v>
      </c>
      <c r="E795" s="254" t="s">
        <v>491</v>
      </c>
      <c r="F795" s="255" t="s">
        <v>492</v>
      </c>
      <c r="G795" s="256" t="s">
        <v>493</v>
      </c>
      <c r="H795" s="257">
        <v>2.734</v>
      </c>
      <c r="I795" s="181"/>
      <c r="J795" s="182">
        <f>ROUND(I795*H795,2)</f>
        <v>0</v>
      </c>
      <c r="K795" s="180" t="s">
        <v>465</v>
      </c>
      <c r="L795" s="183"/>
      <c r="M795" s="184" t="s">
        <v>1</v>
      </c>
      <c r="N795" s="185" t="s">
        <v>40</v>
      </c>
      <c r="O795" s="54"/>
      <c r="P795" s="157">
        <f>O795*H795</f>
        <v>0</v>
      </c>
      <c r="Q795" s="157">
        <v>1.31</v>
      </c>
      <c r="R795" s="157">
        <f>Q795*H795</f>
        <v>3.5815399999999999</v>
      </c>
      <c r="S795" s="157">
        <v>0</v>
      </c>
      <c r="T795" s="158">
        <f>S795*H795</f>
        <v>0</v>
      </c>
      <c r="AR795" s="159" t="s">
        <v>214</v>
      </c>
      <c r="AT795" s="159" t="s">
        <v>347</v>
      </c>
      <c r="AU795" s="159" t="s">
        <v>85</v>
      </c>
      <c r="AY795" s="16" t="s">
        <v>134</v>
      </c>
      <c r="BE795" s="160">
        <f>IF(N795="základní",J795,0)</f>
        <v>0</v>
      </c>
      <c r="BF795" s="160">
        <f>IF(N795="snížená",J795,0)</f>
        <v>0</v>
      </c>
      <c r="BG795" s="160">
        <f>IF(N795="zákl. přenesená",J795,0)</f>
        <v>0</v>
      </c>
      <c r="BH795" s="160">
        <f>IF(N795="sníž. přenesená",J795,0)</f>
        <v>0</v>
      </c>
      <c r="BI795" s="160">
        <f>IF(N795="nulová",J795,0)</f>
        <v>0</v>
      </c>
      <c r="BJ795" s="16" t="s">
        <v>83</v>
      </c>
      <c r="BK795" s="160">
        <f>ROUND(I795*H795,2)</f>
        <v>0</v>
      </c>
      <c r="BL795" s="16" t="s">
        <v>141</v>
      </c>
      <c r="BM795" s="159" t="s">
        <v>494</v>
      </c>
    </row>
    <row r="796" spans="2:65" s="1" customFormat="1" x14ac:dyDescent="0.2">
      <c r="B796" s="31"/>
      <c r="C796" s="237"/>
      <c r="D796" s="238" t="s">
        <v>143</v>
      </c>
      <c r="E796" s="237"/>
      <c r="F796" s="239" t="s">
        <v>495</v>
      </c>
      <c r="G796" s="237"/>
      <c r="H796" s="237"/>
      <c r="I796" s="90"/>
      <c r="L796" s="31"/>
      <c r="M796" s="161"/>
      <c r="N796" s="54"/>
      <c r="O796" s="54"/>
      <c r="P796" s="54"/>
      <c r="Q796" s="54"/>
      <c r="R796" s="54"/>
      <c r="S796" s="54"/>
      <c r="T796" s="55"/>
      <c r="AT796" s="16" t="s">
        <v>143</v>
      </c>
      <c r="AU796" s="16" t="s">
        <v>85</v>
      </c>
    </row>
    <row r="797" spans="2:65" s="12" customFormat="1" x14ac:dyDescent="0.2">
      <c r="B797" s="162"/>
      <c r="C797" s="241"/>
      <c r="D797" s="238" t="s">
        <v>147</v>
      </c>
      <c r="E797" s="242" t="s">
        <v>1</v>
      </c>
      <c r="F797" s="243" t="s">
        <v>148</v>
      </c>
      <c r="G797" s="241"/>
      <c r="H797" s="242" t="s">
        <v>1</v>
      </c>
      <c r="I797" s="164"/>
      <c r="L797" s="162"/>
      <c r="M797" s="165"/>
      <c r="N797" s="166"/>
      <c r="O797" s="166"/>
      <c r="P797" s="166"/>
      <c r="Q797" s="166"/>
      <c r="R797" s="166"/>
      <c r="S797" s="166"/>
      <c r="T797" s="167"/>
      <c r="AT797" s="163" t="s">
        <v>147</v>
      </c>
      <c r="AU797" s="163" t="s">
        <v>85</v>
      </c>
      <c r="AV797" s="12" t="s">
        <v>83</v>
      </c>
      <c r="AW797" s="12" t="s">
        <v>32</v>
      </c>
      <c r="AX797" s="12" t="s">
        <v>75</v>
      </c>
      <c r="AY797" s="163" t="s">
        <v>134</v>
      </c>
    </row>
    <row r="798" spans="2:65" s="12" customFormat="1" x14ac:dyDescent="0.2">
      <c r="B798" s="162"/>
      <c r="C798" s="241"/>
      <c r="D798" s="238" t="s">
        <v>147</v>
      </c>
      <c r="E798" s="242" t="s">
        <v>1</v>
      </c>
      <c r="F798" s="243" t="s">
        <v>489</v>
      </c>
      <c r="G798" s="241"/>
      <c r="H798" s="242" t="s">
        <v>1</v>
      </c>
      <c r="I798" s="164"/>
      <c r="L798" s="162"/>
      <c r="M798" s="165"/>
      <c r="N798" s="166"/>
      <c r="O798" s="166"/>
      <c r="P798" s="166"/>
      <c r="Q798" s="166"/>
      <c r="R798" s="166"/>
      <c r="S798" s="166"/>
      <c r="T798" s="167"/>
      <c r="AT798" s="163" t="s">
        <v>147</v>
      </c>
      <c r="AU798" s="163" t="s">
        <v>85</v>
      </c>
      <c r="AV798" s="12" t="s">
        <v>83</v>
      </c>
      <c r="AW798" s="12" t="s">
        <v>32</v>
      </c>
      <c r="AX798" s="12" t="s">
        <v>75</v>
      </c>
      <c r="AY798" s="163" t="s">
        <v>134</v>
      </c>
    </row>
    <row r="799" spans="2:65" s="13" customFormat="1" x14ac:dyDescent="0.2">
      <c r="B799" s="168"/>
      <c r="C799" s="244"/>
      <c r="D799" s="238" t="s">
        <v>147</v>
      </c>
      <c r="E799" s="245" t="s">
        <v>1</v>
      </c>
      <c r="F799" s="246" t="s">
        <v>490</v>
      </c>
      <c r="G799" s="244"/>
      <c r="H799" s="247">
        <v>0</v>
      </c>
      <c r="I799" s="170"/>
      <c r="L799" s="168"/>
      <c r="M799" s="171"/>
      <c r="N799" s="172"/>
      <c r="O799" s="172"/>
      <c r="P799" s="172"/>
      <c r="Q799" s="172"/>
      <c r="R799" s="172"/>
      <c r="S799" s="172"/>
      <c r="T799" s="173"/>
      <c r="AT799" s="169" t="s">
        <v>147</v>
      </c>
      <c r="AU799" s="169" t="s">
        <v>85</v>
      </c>
      <c r="AV799" s="13" t="s">
        <v>85</v>
      </c>
      <c r="AW799" s="13" t="s">
        <v>32</v>
      </c>
      <c r="AX799" s="13" t="s">
        <v>75</v>
      </c>
      <c r="AY799" s="169" t="s">
        <v>134</v>
      </c>
    </row>
    <row r="800" spans="2:65" s="13" customFormat="1" ht="22.5" x14ac:dyDescent="0.2">
      <c r="B800" s="168"/>
      <c r="C800" s="244"/>
      <c r="D800" s="238" t="s">
        <v>147</v>
      </c>
      <c r="E800" s="245" t="s">
        <v>1</v>
      </c>
      <c r="F800" s="246" t="s">
        <v>496</v>
      </c>
      <c r="G800" s="244"/>
      <c r="H800" s="247">
        <v>1.9419999999999999</v>
      </c>
      <c r="I800" s="170"/>
      <c r="L800" s="168"/>
      <c r="M800" s="171"/>
      <c r="N800" s="172"/>
      <c r="O800" s="172"/>
      <c r="P800" s="172"/>
      <c r="Q800" s="172"/>
      <c r="R800" s="172"/>
      <c r="S800" s="172"/>
      <c r="T800" s="173"/>
      <c r="AT800" s="169" t="s">
        <v>147</v>
      </c>
      <c r="AU800" s="169" t="s">
        <v>85</v>
      </c>
      <c r="AV800" s="13" t="s">
        <v>85</v>
      </c>
      <c r="AW800" s="13" t="s">
        <v>32</v>
      </c>
      <c r="AX800" s="13" t="s">
        <v>75</v>
      </c>
      <c r="AY800" s="169" t="s">
        <v>134</v>
      </c>
    </row>
    <row r="801" spans="2:65" s="13" customFormat="1" ht="22.5" x14ac:dyDescent="0.2">
      <c r="B801" s="168"/>
      <c r="C801" s="244"/>
      <c r="D801" s="238" t="s">
        <v>147</v>
      </c>
      <c r="E801" s="245" t="s">
        <v>1</v>
      </c>
      <c r="F801" s="246" t="s">
        <v>497</v>
      </c>
      <c r="G801" s="244"/>
      <c r="H801" s="247">
        <v>0.79200000000000004</v>
      </c>
      <c r="I801" s="170"/>
      <c r="L801" s="168"/>
      <c r="M801" s="171"/>
      <c r="N801" s="172"/>
      <c r="O801" s="172"/>
      <c r="P801" s="172"/>
      <c r="Q801" s="172"/>
      <c r="R801" s="172"/>
      <c r="S801" s="172"/>
      <c r="T801" s="173"/>
      <c r="AT801" s="169" t="s">
        <v>147</v>
      </c>
      <c r="AU801" s="169" t="s">
        <v>85</v>
      </c>
      <c r="AV801" s="13" t="s">
        <v>85</v>
      </c>
      <c r="AW801" s="13" t="s">
        <v>32</v>
      </c>
      <c r="AX801" s="13" t="s">
        <v>75</v>
      </c>
      <c r="AY801" s="169" t="s">
        <v>134</v>
      </c>
    </row>
    <row r="802" spans="2:65" s="14" customFormat="1" x14ac:dyDescent="0.2">
      <c r="B802" s="174"/>
      <c r="C802" s="248"/>
      <c r="D802" s="238" t="s">
        <v>147</v>
      </c>
      <c r="E802" s="249" t="s">
        <v>1</v>
      </c>
      <c r="F802" s="250" t="s">
        <v>152</v>
      </c>
      <c r="G802" s="248"/>
      <c r="H802" s="251">
        <v>2.734</v>
      </c>
      <c r="I802" s="176"/>
      <c r="L802" s="174"/>
      <c r="M802" s="177"/>
      <c r="N802" s="178"/>
      <c r="O802" s="178"/>
      <c r="P802" s="178"/>
      <c r="Q802" s="178"/>
      <c r="R802" s="178"/>
      <c r="S802" s="178"/>
      <c r="T802" s="179"/>
      <c r="AT802" s="175" t="s">
        <v>147</v>
      </c>
      <c r="AU802" s="175" t="s">
        <v>85</v>
      </c>
      <c r="AV802" s="14" t="s">
        <v>141</v>
      </c>
      <c r="AW802" s="14" t="s">
        <v>32</v>
      </c>
      <c r="AX802" s="14" t="s">
        <v>83</v>
      </c>
      <c r="AY802" s="175" t="s">
        <v>134</v>
      </c>
    </row>
    <row r="803" spans="2:65" s="11" customFormat="1" ht="22.9" customHeight="1" x14ac:dyDescent="0.2">
      <c r="B803" s="138"/>
      <c r="C803" s="258"/>
      <c r="D803" s="259" t="s">
        <v>74</v>
      </c>
      <c r="E803" s="260" t="s">
        <v>160</v>
      </c>
      <c r="F803" s="260" t="s">
        <v>498</v>
      </c>
      <c r="G803" s="258"/>
      <c r="H803" s="258"/>
      <c r="I803" s="141"/>
      <c r="J803" s="150">
        <f>BK803</f>
        <v>0</v>
      </c>
      <c r="L803" s="138"/>
      <c r="M803" s="143"/>
      <c r="N803" s="144"/>
      <c r="O803" s="144"/>
      <c r="P803" s="145">
        <f>SUM(P804:P902)</f>
        <v>0</v>
      </c>
      <c r="Q803" s="144"/>
      <c r="R803" s="145">
        <f>SUM(R804:R902)</f>
        <v>0</v>
      </c>
      <c r="S803" s="144"/>
      <c r="T803" s="146">
        <f>SUM(T804:T902)</f>
        <v>3.9732000000000003</v>
      </c>
      <c r="AR803" s="139" t="s">
        <v>83</v>
      </c>
      <c r="AT803" s="147" t="s">
        <v>74</v>
      </c>
      <c r="AU803" s="147" t="s">
        <v>83</v>
      </c>
      <c r="AY803" s="139" t="s">
        <v>134</v>
      </c>
      <c r="BK803" s="148">
        <f>SUM(BK804:BK902)</f>
        <v>0</v>
      </c>
    </row>
    <row r="804" spans="2:65" s="1" customFormat="1" ht="24" customHeight="1" x14ac:dyDescent="0.2">
      <c r="B804" s="151"/>
      <c r="C804" s="232">
        <v>46</v>
      </c>
      <c r="D804" s="232" t="s">
        <v>136</v>
      </c>
      <c r="E804" s="233" t="s">
        <v>499</v>
      </c>
      <c r="F804" s="234" t="s">
        <v>500</v>
      </c>
      <c r="G804" s="235" t="s">
        <v>493</v>
      </c>
      <c r="H804" s="236">
        <v>2</v>
      </c>
      <c r="I804" s="153"/>
      <c r="J804" s="154">
        <f>ROUND(I804*H804,2)</f>
        <v>0</v>
      </c>
      <c r="K804" s="152" t="s">
        <v>389</v>
      </c>
      <c r="L804" s="31"/>
      <c r="M804" s="155" t="s">
        <v>1</v>
      </c>
      <c r="N804" s="156" t="s">
        <v>40</v>
      </c>
      <c r="O804" s="54"/>
      <c r="P804" s="157">
        <f>O804*H804</f>
        <v>0</v>
      </c>
      <c r="Q804" s="157">
        <v>0</v>
      </c>
      <c r="R804" s="157">
        <f>Q804*H804</f>
        <v>0</v>
      </c>
      <c r="S804" s="157">
        <v>0</v>
      </c>
      <c r="T804" s="158">
        <f>S804*H804</f>
        <v>0</v>
      </c>
      <c r="AR804" s="159" t="s">
        <v>141</v>
      </c>
      <c r="AT804" s="159" t="s">
        <v>136</v>
      </c>
      <c r="AU804" s="159" t="s">
        <v>85</v>
      </c>
      <c r="AY804" s="16" t="s">
        <v>134</v>
      </c>
      <c r="BE804" s="160">
        <f>IF(N804="základní",J804,0)</f>
        <v>0</v>
      </c>
      <c r="BF804" s="160">
        <f>IF(N804="snížená",J804,0)</f>
        <v>0</v>
      </c>
      <c r="BG804" s="160">
        <f>IF(N804="zákl. přenesená",J804,0)</f>
        <v>0</v>
      </c>
      <c r="BH804" s="160">
        <f>IF(N804="sníž. přenesená",J804,0)</f>
        <v>0</v>
      </c>
      <c r="BI804" s="160">
        <f>IF(N804="nulová",J804,0)</f>
        <v>0</v>
      </c>
      <c r="BJ804" s="16" t="s">
        <v>83</v>
      </c>
      <c r="BK804" s="160">
        <f>ROUND(I804*H804,2)</f>
        <v>0</v>
      </c>
      <c r="BL804" s="16" t="s">
        <v>141</v>
      </c>
      <c r="BM804" s="159" t="s">
        <v>501</v>
      </c>
    </row>
    <row r="805" spans="2:65" s="1" customFormat="1" ht="19.5" x14ac:dyDescent="0.2">
      <c r="B805" s="31"/>
      <c r="C805" s="237"/>
      <c r="D805" s="238" t="s">
        <v>143</v>
      </c>
      <c r="E805" s="237"/>
      <c r="F805" s="239" t="s">
        <v>500</v>
      </c>
      <c r="G805" s="237"/>
      <c r="H805" s="237"/>
      <c r="I805" s="90"/>
      <c r="L805" s="31"/>
      <c r="M805" s="161"/>
      <c r="N805" s="54"/>
      <c r="O805" s="54"/>
      <c r="P805" s="54"/>
      <c r="Q805" s="54"/>
      <c r="R805" s="54"/>
      <c r="S805" s="54"/>
      <c r="T805" s="55"/>
      <c r="AT805" s="16" t="s">
        <v>143</v>
      </c>
      <c r="AU805" s="16" t="s">
        <v>85</v>
      </c>
    </row>
    <row r="806" spans="2:65" s="12" customFormat="1" x14ac:dyDescent="0.2">
      <c r="B806" s="162"/>
      <c r="C806" s="241"/>
      <c r="D806" s="238" t="s">
        <v>147</v>
      </c>
      <c r="E806" s="242" t="s">
        <v>1</v>
      </c>
      <c r="F806" s="243" t="s">
        <v>148</v>
      </c>
      <c r="G806" s="241"/>
      <c r="H806" s="242" t="s">
        <v>1</v>
      </c>
      <c r="I806" s="164"/>
      <c r="L806" s="162"/>
      <c r="M806" s="165"/>
      <c r="N806" s="166"/>
      <c r="O806" s="166"/>
      <c r="P806" s="166"/>
      <c r="Q806" s="166"/>
      <c r="R806" s="166"/>
      <c r="S806" s="166"/>
      <c r="T806" s="167"/>
      <c r="AT806" s="163" t="s">
        <v>147</v>
      </c>
      <c r="AU806" s="163" t="s">
        <v>85</v>
      </c>
      <c r="AV806" s="12" t="s">
        <v>83</v>
      </c>
      <c r="AW806" s="12" t="s">
        <v>32</v>
      </c>
      <c r="AX806" s="12" t="s">
        <v>75</v>
      </c>
      <c r="AY806" s="163" t="s">
        <v>134</v>
      </c>
    </row>
    <row r="807" spans="2:65" s="12" customFormat="1" x14ac:dyDescent="0.2">
      <c r="B807" s="162"/>
      <c r="C807" s="241"/>
      <c r="D807" s="238" t="s">
        <v>147</v>
      </c>
      <c r="E807" s="242" t="s">
        <v>1</v>
      </c>
      <c r="F807" s="243" t="s">
        <v>502</v>
      </c>
      <c r="G807" s="241"/>
      <c r="H807" s="242" t="s">
        <v>1</v>
      </c>
      <c r="I807" s="164"/>
      <c r="L807" s="162"/>
      <c r="M807" s="165"/>
      <c r="N807" s="166"/>
      <c r="O807" s="166"/>
      <c r="P807" s="166"/>
      <c r="Q807" s="166"/>
      <c r="R807" s="166"/>
      <c r="S807" s="166"/>
      <c r="T807" s="167"/>
      <c r="AT807" s="163" t="s">
        <v>147</v>
      </c>
      <c r="AU807" s="163" t="s">
        <v>85</v>
      </c>
      <c r="AV807" s="12" t="s">
        <v>83</v>
      </c>
      <c r="AW807" s="12" t="s">
        <v>32</v>
      </c>
      <c r="AX807" s="12" t="s">
        <v>75</v>
      </c>
      <c r="AY807" s="163" t="s">
        <v>134</v>
      </c>
    </row>
    <row r="808" spans="2:65" s="12" customFormat="1" ht="22.5" x14ac:dyDescent="0.2">
      <c r="B808" s="162"/>
      <c r="C808" s="241"/>
      <c r="D808" s="238" t="s">
        <v>147</v>
      </c>
      <c r="E808" s="242" t="s">
        <v>1</v>
      </c>
      <c r="F808" s="243" t="s">
        <v>503</v>
      </c>
      <c r="G808" s="241"/>
      <c r="H808" s="242" t="s">
        <v>1</v>
      </c>
      <c r="I808" s="164"/>
      <c r="L808" s="162"/>
      <c r="M808" s="165"/>
      <c r="N808" s="166"/>
      <c r="O808" s="166"/>
      <c r="P808" s="166"/>
      <c r="Q808" s="166"/>
      <c r="R808" s="166"/>
      <c r="S808" s="166"/>
      <c r="T808" s="167"/>
      <c r="AT808" s="163" t="s">
        <v>147</v>
      </c>
      <c r="AU808" s="163" t="s">
        <v>85</v>
      </c>
      <c r="AV808" s="12" t="s">
        <v>83</v>
      </c>
      <c r="AW808" s="12" t="s">
        <v>32</v>
      </c>
      <c r="AX808" s="12" t="s">
        <v>75</v>
      </c>
      <c r="AY808" s="163" t="s">
        <v>134</v>
      </c>
    </row>
    <row r="809" spans="2:65" s="13" customFormat="1" x14ac:dyDescent="0.2">
      <c r="B809" s="168"/>
      <c r="C809" s="244"/>
      <c r="D809" s="238" t="s">
        <v>147</v>
      </c>
      <c r="E809" s="245" t="s">
        <v>1</v>
      </c>
      <c r="F809" s="246" t="s">
        <v>85</v>
      </c>
      <c r="G809" s="244"/>
      <c r="H809" s="247">
        <v>2</v>
      </c>
      <c r="I809" s="170"/>
      <c r="L809" s="168"/>
      <c r="M809" s="171"/>
      <c r="N809" s="172"/>
      <c r="O809" s="172"/>
      <c r="P809" s="172"/>
      <c r="Q809" s="172"/>
      <c r="R809" s="172"/>
      <c r="S809" s="172"/>
      <c r="T809" s="173"/>
      <c r="AT809" s="169" t="s">
        <v>147</v>
      </c>
      <c r="AU809" s="169" t="s">
        <v>85</v>
      </c>
      <c r="AV809" s="13" t="s">
        <v>85</v>
      </c>
      <c r="AW809" s="13" t="s">
        <v>32</v>
      </c>
      <c r="AX809" s="13" t="s">
        <v>75</v>
      </c>
      <c r="AY809" s="169" t="s">
        <v>134</v>
      </c>
    </row>
    <row r="810" spans="2:65" s="14" customFormat="1" x14ac:dyDescent="0.2">
      <c r="B810" s="174"/>
      <c r="C810" s="248"/>
      <c r="D810" s="238" t="s">
        <v>147</v>
      </c>
      <c r="E810" s="249" t="s">
        <v>1</v>
      </c>
      <c r="F810" s="250" t="s">
        <v>152</v>
      </c>
      <c r="G810" s="248"/>
      <c r="H810" s="251">
        <v>2</v>
      </c>
      <c r="I810" s="176"/>
      <c r="L810" s="174"/>
      <c r="M810" s="177"/>
      <c r="N810" s="178"/>
      <c r="O810" s="178"/>
      <c r="P810" s="178"/>
      <c r="Q810" s="178"/>
      <c r="R810" s="178"/>
      <c r="S810" s="178"/>
      <c r="T810" s="179"/>
      <c r="AT810" s="175" t="s">
        <v>147</v>
      </c>
      <c r="AU810" s="175" t="s">
        <v>85</v>
      </c>
      <c r="AV810" s="14" t="s">
        <v>141</v>
      </c>
      <c r="AW810" s="14" t="s">
        <v>32</v>
      </c>
      <c r="AX810" s="14" t="s">
        <v>83</v>
      </c>
      <c r="AY810" s="175" t="s">
        <v>134</v>
      </c>
    </row>
    <row r="811" spans="2:65" s="1" customFormat="1" ht="24" customHeight="1" x14ac:dyDescent="0.2">
      <c r="B811" s="151"/>
      <c r="C811" s="232">
        <v>47</v>
      </c>
      <c r="D811" s="232" t="s">
        <v>136</v>
      </c>
      <c r="E811" s="233" t="s">
        <v>504</v>
      </c>
      <c r="F811" s="234" t="s">
        <v>505</v>
      </c>
      <c r="G811" s="235" t="s">
        <v>172</v>
      </c>
      <c r="H811" s="236">
        <v>1.806</v>
      </c>
      <c r="I811" s="153"/>
      <c r="J811" s="154">
        <f>ROUND(I811*H811,2)</f>
        <v>0</v>
      </c>
      <c r="K811" s="152" t="s">
        <v>140</v>
      </c>
      <c r="L811" s="31"/>
      <c r="M811" s="155" t="s">
        <v>1</v>
      </c>
      <c r="N811" s="156" t="s">
        <v>40</v>
      </c>
      <c r="O811" s="54"/>
      <c r="P811" s="157">
        <f>O811*H811</f>
        <v>0</v>
      </c>
      <c r="Q811" s="157">
        <v>0</v>
      </c>
      <c r="R811" s="157">
        <f>Q811*H811</f>
        <v>0</v>
      </c>
      <c r="S811" s="157">
        <v>2.2000000000000002</v>
      </c>
      <c r="T811" s="158">
        <f>S811*H811</f>
        <v>3.9732000000000003</v>
      </c>
      <c r="AR811" s="159" t="s">
        <v>141</v>
      </c>
      <c r="AT811" s="159" t="s">
        <v>136</v>
      </c>
      <c r="AU811" s="159" t="s">
        <v>85</v>
      </c>
      <c r="AY811" s="16" t="s">
        <v>134</v>
      </c>
      <c r="BE811" s="160">
        <f>IF(N811="základní",J811,0)</f>
        <v>0</v>
      </c>
      <c r="BF811" s="160">
        <f>IF(N811="snížená",J811,0)</f>
        <v>0</v>
      </c>
      <c r="BG811" s="160">
        <f>IF(N811="zákl. přenesená",J811,0)</f>
        <v>0</v>
      </c>
      <c r="BH811" s="160">
        <f>IF(N811="sníž. přenesená",J811,0)</f>
        <v>0</v>
      </c>
      <c r="BI811" s="160">
        <f>IF(N811="nulová",J811,0)</f>
        <v>0</v>
      </c>
      <c r="BJ811" s="16" t="s">
        <v>83</v>
      </c>
      <c r="BK811" s="160">
        <f>ROUND(I811*H811,2)</f>
        <v>0</v>
      </c>
      <c r="BL811" s="16" t="s">
        <v>141</v>
      </c>
      <c r="BM811" s="159" t="s">
        <v>506</v>
      </c>
    </row>
    <row r="812" spans="2:65" s="1" customFormat="1" ht="19.5" x14ac:dyDescent="0.2">
      <c r="B812" s="31"/>
      <c r="C812" s="237"/>
      <c r="D812" s="238" t="s">
        <v>143</v>
      </c>
      <c r="E812" s="237"/>
      <c r="F812" s="239" t="s">
        <v>507</v>
      </c>
      <c r="G812" s="237"/>
      <c r="H812" s="237"/>
      <c r="I812" s="90"/>
      <c r="L812" s="31"/>
      <c r="M812" s="161"/>
      <c r="N812" s="54"/>
      <c r="O812" s="54"/>
      <c r="P812" s="54"/>
      <c r="Q812" s="54"/>
      <c r="R812" s="54"/>
      <c r="S812" s="54"/>
      <c r="T812" s="55"/>
      <c r="AT812" s="16" t="s">
        <v>143</v>
      </c>
      <c r="AU812" s="16" t="s">
        <v>85</v>
      </c>
    </row>
    <row r="813" spans="2:65" s="12" customFormat="1" x14ac:dyDescent="0.2">
      <c r="B813" s="162"/>
      <c r="C813" s="241"/>
      <c r="D813" s="238" t="s">
        <v>147</v>
      </c>
      <c r="E813" s="242" t="s">
        <v>1</v>
      </c>
      <c r="F813" s="243" t="s">
        <v>148</v>
      </c>
      <c r="G813" s="241"/>
      <c r="H813" s="242" t="s">
        <v>1</v>
      </c>
      <c r="I813" s="164"/>
      <c r="L813" s="162"/>
      <c r="M813" s="165"/>
      <c r="N813" s="166"/>
      <c r="O813" s="166"/>
      <c r="P813" s="166"/>
      <c r="Q813" s="166"/>
      <c r="R813" s="166"/>
      <c r="S813" s="166"/>
      <c r="T813" s="167"/>
      <c r="AT813" s="163" t="s">
        <v>147</v>
      </c>
      <c r="AU813" s="163" t="s">
        <v>85</v>
      </c>
      <c r="AV813" s="12" t="s">
        <v>83</v>
      </c>
      <c r="AW813" s="12" t="s">
        <v>32</v>
      </c>
      <c r="AX813" s="12" t="s">
        <v>75</v>
      </c>
      <c r="AY813" s="163" t="s">
        <v>134</v>
      </c>
    </row>
    <row r="814" spans="2:65" s="12" customFormat="1" x14ac:dyDescent="0.2">
      <c r="B814" s="162"/>
      <c r="C814" s="241"/>
      <c r="D814" s="238" t="s">
        <v>147</v>
      </c>
      <c r="E814" s="242" t="s">
        <v>1</v>
      </c>
      <c r="F814" s="243" t="s">
        <v>508</v>
      </c>
      <c r="G814" s="241"/>
      <c r="H814" s="242" t="s">
        <v>1</v>
      </c>
      <c r="I814" s="164"/>
      <c r="L814" s="162"/>
      <c r="M814" s="165"/>
      <c r="N814" s="166"/>
      <c r="O814" s="166"/>
      <c r="P814" s="166"/>
      <c r="Q814" s="166"/>
      <c r="R814" s="166"/>
      <c r="S814" s="166"/>
      <c r="T814" s="167"/>
      <c r="AT814" s="163" t="s">
        <v>147</v>
      </c>
      <c r="AU814" s="163" t="s">
        <v>85</v>
      </c>
      <c r="AV814" s="12" t="s">
        <v>83</v>
      </c>
      <c r="AW814" s="12" t="s">
        <v>32</v>
      </c>
      <c r="AX814" s="12" t="s">
        <v>75</v>
      </c>
      <c r="AY814" s="163" t="s">
        <v>134</v>
      </c>
    </row>
    <row r="815" spans="2:65" s="12" customFormat="1" x14ac:dyDescent="0.2">
      <c r="B815" s="162"/>
      <c r="C815" s="241"/>
      <c r="D815" s="238" t="s">
        <v>147</v>
      </c>
      <c r="E815" s="242" t="s">
        <v>1</v>
      </c>
      <c r="F815" s="243" t="s">
        <v>509</v>
      </c>
      <c r="G815" s="241"/>
      <c r="H815" s="242" t="s">
        <v>1</v>
      </c>
      <c r="I815" s="164"/>
      <c r="L815" s="162"/>
      <c r="M815" s="165"/>
      <c r="N815" s="166"/>
      <c r="O815" s="166"/>
      <c r="P815" s="166"/>
      <c r="Q815" s="166"/>
      <c r="R815" s="166"/>
      <c r="S815" s="166"/>
      <c r="T815" s="167"/>
      <c r="AT815" s="163" t="s">
        <v>147</v>
      </c>
      <c r="AU815" s="163" t="s">
        <v>85</v>
      </c>
      <c r="AV815" s="12" t="s">
        <v>83</v>
      </c>
      <c r="AW815" s="12" t="s">
        <v>32</v>
      </c>
      <c r="AX815" s="12" t="s">
        <v>75</v>
      </c>
      <c r="AY815" s="163" t="s">
        <v>134</v>
      </c>
    </row>
    <row r="816" spans="2:65" s="13" customFormat="1" x14ac:dyDescent="0.2">
      <c r="B816" s="168"/>
      <c r="C816" s="244"/>
      <c r="D816" s="238" t="s">
        <v>147</v>
      </c>
      <c r="E816" s="245" t="s">
        <v>1</v>
      </c>
      <c r="F816" s="246" t="s">
        <v>510</v>
      </c>
      <c r="G816" s="244"/>
      <c r="H816" s="247">
        <v>1.806</v>
      </c>
      <c r="I816" s="170"/>
      <c r="L816" s="168"/>
      <c r="M816" s="171"/>
      <c r="N816" s="172"/>
      <c r="O816" s="172"/>
      <c r="P816" s="172"/>
      <c r="Q816" s="172"/>
      <c r="R816" s="172"/>
      <c r="S816" s="172"/>
      <c r="T816" s="173"/>
      <c r="AT816" s="169" t="s">
        <v>147</v>
      </c>
      <c r="AU816" s="169" t="s">
        <v>85</v>
      </c>
      <c r="AV816" s="13" t="s">
        <v>85</v>
      </c>
      <c r="AW816" s="13" t="s">
        <v>32</v>
      </c>
      <c r="AX816" s="13" t="s">
        <v>75</v>
      </c>
      <c r="AY816" s="169" t="s">
        <v>134</v>
      </c>
    </row>
    <row r="817" spans="2:65" s="14" customFormat="1" x14ac:dyDescent="0.2">
      <c r="B817" s="174"/>
      <c r="C817" s="248"/>
      <c r="D817" s="238" t="s">
        <v>147</v>
      </c>
      <c r="E817" s="249" t="s">
        <v>1</v>
      </c>
      <c r="F817" s="250" t="s">
        <v>152</v>
      </c>
      <c r="G817" s="248"/>
      <c r="H817" s="251">
        <v>1.806</v>
      </c>
      <c r="I817" s="176"/>
      <c r="L817" s="174"/>
      <c r="M817" s="177"/>
      <c r="N817" s="178"/>
      <c r="O817" s="178"/>
      <c r="P817" s="178"/>
      <c r="Q817" s="178"/>
      <c r="R817" s="178"/>
      <c r="S817" s="178"/>
      <c r="T817" s="179"/>
      <c r="AT817" s="175" t="s">
        <v>147</v>
      </c>
      <c r="AU817" s="175" t="s">
        <v>85</v>
      </c>
      <c r="AV817" s="14" t="s">
        <v>141</v>
      </c>
      <c r="AW817" s="14" t="s">
        <v>32</v>
      </c>
      <c r="AX817" s="14" t="s">
        <v>83</v>
      </c>
      <c r="AY817" s="175" t="s">
        <v>134</v>
      </c>
    </row>
    <row r="818" spans="2:65" s="1" customFormat="1" ht="16.5" customHeight="1" x14ac:dyDescent="0.2">
      <c r="B818" s="151"/>
      <c r="C818" s="232">
        <v>48</v>
      </c>
      <c r="D818" s="232" t="s">
        <v>136</v>
      </c>
      <c r="E818" s="233" t="s">
        <v>511</v>
      </c>
      <c r="F818" s="234" t="s">
        <v>512</v>
      </c>
      <c r="G818" s="235" t="s">
        <v>163</v>
      </c>
      <c r="H818" s="236">
        <v>619.08000000000004</v>
      </c>
      <c r="I818" s="153"/>
      <c r="J818" s="154">
        <f>ROUND(I818*H818,2)</f>
        <v>0</v>
      </c>
      <c r="K818" s="152" t="s">
        <v>140</v>
      </c>
      <c r="L818" s="31"/>
      <c r="M818" s="155" t="s">
        <v>1</v>
      </c>
      <c r="N818" s="156" t="s">
        <v>40</v>
      </c>
      <c r="O818" s="54"/>
      <c r="P818" s="157">
        <f>O818*H818</f>
        <v>0</v>
      </c>
      <c r="Q818" s="157">
        <v>0</v>
      </c>
      <c r="R818" s="157">
        <f>Q818*H818</f>
        <v>0</v>
      </c>
      <c r="S818" s="157">
        <v>0</v>
      </c>
      <c r="T818" s="158">
        <f>S818*H818</f>
        <v>0</v>
      </c>
      <c r="AR818" s="159" t="s">
        <v>141</v>
      </c>
      <c r="AT818" s="159" t="s">
        <v>136</v>
      </c>
      <c r="AU818" s="159" t="s">
        <v>85</v>
      </c>
      <c r="AY818" s="16" t="s">
        <v>134</v>
      </c>
      <c r="BE818" s="160">
        <f>IF(N818="základní",J818,0)</f>
        <v>0</v>
      </c>
      <c r="BF818" s="160">
        <f>IF(N818="snížená",J818,0)</f>
        <v>0</v>
      </c>
      <c r="BG818" s="160">
        <f>IF(N818="zákl. přenesená",J818,0)</f>
        <v>0</v>
      </c>
      <c r="BH818" s="160">
        <f>IF(N818="sníž. přenesená",J818,0)</f>
        <v>0</v>
      </c>
      <c r="BI818" s="160">
        <f>IF(N818="nulová",J818,0)</f>
        <v>0</v>
      </c>
      <c r="BJ818" s="16" t="s">
        <v>83</v>
      </c>
      <c r="BK818" s="160">
        <f>ROUND(I818*H818,2)</f>
        <v>0</v>
      </c>
      <c r="BL818" s="16" t="s">
        <v>141</v>
      </c>
      <c r="BM818" s="159" t="s">
        <v>513</v>
      </c>
    </row>
    <row r="819" spans="2:65" s="1" customFormat="1" x14ac:dyDescent="0.2">
      <c r="B819" s="31"/>
      <c r="C819" s="237"/>
      <c r="D819" s="238" t="s">
        <v>143</v>
      </c>
      <c r="E819" s="237"/>
      <c r="F819" s="239" t="s">
        <v>514</v>
      </c>
      <c r="G819" s="237"/>
      <c r="H819" s="237"/>
      <c r="I819" s="90"/>
      <c r="L819" s="31"/>
      <c r="M819" s="161"/>
      <c r="N819" s="54"/>
      <c r="O819" s="54"/>
      <c r="P819" s="54"/>
      <c r="Q819" s="54"/>
      <c r="R819" s="54"/>
      <c r="S819" s="54"/>
      <c r="T819" s="55"/>
      <c r="AT819" s="16" t="s">
        <v>143</v>
      </c>
      <c r="AU819" s="16" t="s">
        <v>85</v>
      </c>
    </row>
    <row r="820" spans="2:65" s="1" customFormat="1" ht="29.25" x14ac:dyDescent="0.2">
      <c r="B820" s="31"/>
      <c r="C820" s="237"/>
      <c r="D820" s="238" t="s">
        <v>145</v>
      </c>
      <c r="E820" s="237"/>
      <c r="F820" s="240" t="s">
        <v>515</v>
      </c>
      <c r="G820" s="237"/>
      <c r="H820" s="237"/>
      <c r="I820" s="90"/>
      <c r="L820" s="31"/>
      <c r="M820" s="161"/>
      <c r="N820" s="54"/>
      <c r="O820" s="54"/>
      <c r="P820" s="54"/>
      <c r="Q820" s="54"/>
      <c r="R820" s="54"/>
      <c r="S820" s="54"/>
      <c r="T820" s="55"/>
      <c r="AT820" s="16" t="s">
        <v>145</v>
      </c>
      <c r="AU820" s="16" t="s">
        <v>85</v>
      </c>
    </row>
    <row r="821" spans="2:65" s="12" customFormat="1" ht="22.5" x14ac:dyDescent="0.2">
      <c r="B821" s="162"/>
      <c r="C821" s="241"/>
      <c r="D821" s="238" t="s">
        <v>147</v>
      </c>
      <c r="E821" s="242" t="s">
        <v>1</v>
      </c>
      <c r="F821" s="243" t="s">
        <v>516</v>
      </c>
      <c r="G821" s="241"/>
      <c r="H821" s="242" t="s">
        <v>1</v>
      </c>
      <c r="I821" s="164"/>
      <c r="L821" s="162"/>
      <c r="M821" s="165"/>
      <c r="N821" s="166"/>
      <c r="O821" s="166"/>
      <c r="P821" s="166"/>
      <c r="Q821" s="166"/>
      <c r="R821" s="166"/>
      <c r="S821" s="166"/>
      <c r="T821" s="167"/>
      <c r="AT821" s="163" t="s">
        <v>147</v>
      </c>
      <c r="AU821" s="163" t="s">
        <v>85</v>
      </c>
      <c r="AV821" s="12" t="s">
        <v>83</v>
      </c>
      <c r="AW821" s="12" t="s">
        <v>32</v>
      </c>
      <c r="AX821" s="12" t="s">
        <v>75</v>
      </c>
      <c r="AY821" s="163" t="s">
        <v>134</v>
      </c>
    </row>
    <row r="822" spans="2:65" s="12" customFormat="1" x14ac:dyDescent="0.2">
      <c r="B822" s="162"/>
      <c r="C822" s="241"/>
      <c r="D822" s="238" t="s">
        <v>147</v>
      </c>
      <c r="E822" s="242" t="s">
        <v>1</v>
      </c>
      <c r="F822" s="243" t="s">
        <v>517</v>
      </c>
      <c r="G822" s="241"/>
      <c r="H822" s="242" t="s">
        <v>1</v>
      </c>
      <c r="I822" s="164"/>
      <c r="L822" s="162"/>
      <c r="M822" s="165"/>
      <c r="N822" s="166"/>
      <c r="O822" s="166"/>
      <c r="P822" s="166"/>
      <c r="Q822" s="166"/>
      <c r="R822" s="166"/>
      <c r="S822" s="166"/>
      <c r="T822" s="167"/>
      <c r="AT822" s="163" t="s">
        <v>147</v>
      </c>
      <c r="AU822" s="163" t="s">
        <v>85</v>
      </c>
      <c r="AV822" s="12" t="s">
        <v>83</v>
      </c>
      <c r="AW822" s="12" t="s">
        <v>32</v>
      </c>
      <c r="AX822" s="12" t="s">
        <v>75</v>
      </c>
      <c r="AY822" s="163" t="s">
        <v>134</v>
      </c>
    </row>
    <row r="823" spans="2:65" s="12" customFormat="1" x14ac:dyDescent="0.2">
      <c r="B823" s="162"/>
      <c r="C823" s="241"/>
      <c r="D823" s="238" t="s">
        <v>147</v>
      </c>
      <c r="E823" s="242" t="s">
        <v>1</v>
      </c>
      <c r="F823" s="243" t="s">
        <v>518</v>
      </c>
      <c r="G823" s="241"/>
      <c r="H823" s="242" t="s">
        <v>1</v>
      </c>
      <c r="I823" s="164"/>
      <c r="L823" s="162"/>
      <c r="M823" s="165"/>
      <c r="N823" s="166"/>
      <c r="O823" s="166"/>
      <c r="P823" s="166"/>
      <c r="Q823" s="166"/>
      <c r="R823" s="166"/>
      <c r="S823" s="166"/>
      <c r="T823" s="167"/>
      <c r="AT823" s="163" t="s">
        <v>147</v>
      </c>
      <c r="AU823" s="163" t="s">
        <v>85</v>
      </c>
      <c r="AV823" s="12" t="s">
        <v>83</v>
      </c>
      <c r="AW823" s="12" t="s">
        <v>32</v>
      </c>
      <c r="AX823" s="12" t="s">
        <v>75</v>
      </c>
      <c r="AY823" s="163" t="s">
        <v>134</v>
      </c>
    </row>
    <row r="824" spans="2:65" s="12" customFormat="1" x14ac:dyDescent="0.2">
      <c r="B824" s="162"/>
      <c r="C824" s="241"/>
      <c r="D824" s="238" t="s">
        <v>147</v>
      </c>
      <c r="E824" s="242" t="s">
        <v>1</v>
      </c>
      <c r="F824" s="243" t="s">
        <v>519</v>
      </c>
      <c r="G824" s="241"/>
      <c r="H824" s="242" t="s">
        <v>1</v>
      </c>
      <c r="I824" s="164"/>
      <c r="L824" s="162"/>
      <c r="M824" s="165"/>
      <c r="N824" s="166"/>
      <c r="O824" s="166"/>
      <c r="P824" s="166"/>
      <c r="Q824" s="166"/>
      <c r="R824" s="166"/>
      <c r="S824" s="166"/>
      <c r="T824" s="167"/>
      <c r="AT824" s="163" t="s">
        <v>147</v>
      </c>
      <c r="AU824" s="163" t="s">
        <v>85</v>
      </c>
      <c r="AV824" s="12" t="s">
        <v>83</v>
      </c>
      <c r="AW824" s="12" t="s">
        <v>32</v>
      </c>
      <c r="AX824" s="12" t="s">
        <v>75</v>
      </c>
      <c r="AY824" s="163" t="s">
        <v>134</v>
      </c>
    </row>
    <row r="825" spans="2:65" s="13" customFormat="1" x14ac:dyDescent="0.2">
      <c r="B825" s="168"/>
      <c r="C825" s="244"/>
      <c r="D825" s="238" t="s">
        <v>147</v>
      </c>
      <c r="E825" s="245" t="s">
        <v>1</v>
      </c>
      <c r="F825" s="246" t="s">
        <v>520</v>
      </c>
      <c r="G825" s="244"/>
      <c r="H825" s="247">
        <v>44</v>
      </c>
      <c r="I825" s="170"/>
      <c r="L825" s="168"/>
      <c r="M825" s="171"/>
      <c r="N825" s="172"/>
      <c r="O825" s="172"/>
      <c r="P825" s="172"/>
      <c r="Q825" s="172"/>
      <c r="R825" s="172"/>
      <c r="S825" s="172"/>
      <c r="T825" s="173"/>
      <c r="AT825" s="169" t="s">
        <v>147</v>
      </c>
      <c r="AU825" s="169" t="s">
        <v>85</v>
      </c>
      <c r="AV825" s="13" t="s">
        <v>85</v>
      </c>
      <c r="AW825" s="13" t="s">
        <v>32</v>
      </c>
      <c r="AX825" s="13" t="s">
        <v>75</v>
      </c>
      <c r="AY825" s="169" t="s">
        <v>134</v>
      </c>
    </row>
    <row r="826" spans="2:65" s="12" customFormat="1" x14ac:dyDescent="0.2">
      <c r="B826" s="162"/>
      <c r="C826" s="241"/>
      <c r="D826" s="238" t="s">
        <v>147</v>
      </c>
      <c r="E826" s="242" t="s">
        <v>1</v>
      </c>
      <c r="F826" s="243" t="s">
        <v>521</v>
      </c>
      <c r="G826" s="241"/>
      <c r="H826" s="242" t="s">
        <v>1</v>
      </c>
      <c r="I826" s="164"/>
      <c r="L826" s="162"/>
      <c r="M826" s="165"/>
      <c r="N826" s="166"/>
      <c r="O826" s="166"/>
      <c r="P826" s="166"/>
      <c r="Q826" s="166"/>
      <c r="R826" s="166"/>
      <c r="S826" s="166"/>
      <c r="T826" s="167"/>
      <c r="AT826" s="163" t="s">
        <v>147</v>
      </c>
      <c r="AU826" s="163" t="s">
        <v>85</v>
      </c>
      <c r="AV826" s="12" t="s">
        <v>83</v>
      </c>
      <c r="AW826" s="12" t="s">
        <v>32</v>
      </c>
      <c r="AX826" s="12" t="s">
        <v>75</v>
      </c>
      <c r="AY826" s="163" t="s">
        <v>134</v>
      </c>
    </row>
    <row r="827" spans="2:65" s="12" customFormat="1" x14ac:dyDescent="0.2">
      <c r="B827" s="162"/>
      <c r="C827" s="241"/>
      <c r="D827" s="238" t="s">
        <v>147</v>
      </c>
      <c r="E827" s="242" t="s">
        <v>1</v>
      </c>
      <c r="F827" s="243" t="s">
        <v>518</v>
      </c>
      <c r="G827" s="241"/>
      <c r="H827" s="242" t="s">
        <v>1</v>
      </c>
      <c r="I827" s="164"/>
      <c r="L827" s="162"/>
      <c r="M827" s="165"/>
      <c r="N827" s="166"/>
      <c r="O827" s="166"/>
      <c r="P827" s="166"/>
      <c r="Q827" s="166"/>
      <c r="R827" s="166"/>
      <c r="S827" s="166"/>
      <c r="T827" s="167"/>
      <c r="AT827" s="163" t="s">
        <v>147</v>
      </c>
      <c r="AU827" s="163" t="s">
        <v>85</v>
      </c>
      <c r="AV827" s="12" t="s">
        <v>83</v>
      </c>
      <c r="AW827" s="12" t="s">
        <v>32</v>
      </c>
      <c r="AX827" s="12" t="s">
        <v>75</v>
      </c>
      <c r="AY827" s="163" t="s">
        <v>134</v>
      </c>
    </row>
    <row r="828" spans="2:65" s="12" customFormat="1" x14ac:dyDescent="0.2">
      <c r="B828" s="162"/>
      <c r="C828" s="241"/>
      <c r="D828" s="238" t="s">
        <v>147</v>
      </c>
      <c r="E828" s="242" t="s">
        <v>1</v>
      </c>
      <c r="F828" s="243" t="s">
        <v>522</v>
      </c>
      <c r="G828" s="241"/>
      <c r="H828" s="242" t="s">
        <v>1</v>
      </c>
      <c r="I828" s="164"/>
      <c r="L828" s="162"/>
      <c r="M828" s="165"/>
      <c r="N828" s="166"/>
      <c r="O828" s="166"/>
      <c r="P828" s="166"/>
      <c r="Q828" s="166"/>
      <c r="R828" s="166"/>
      <c r="S828" s="166"/>
      <c r="T828" s="167"/>
      <c r="AT828" s="163" t="s">
        <v>147</v>
      </c>
      <c r="AU828" s="163" t="s">
        <v>85</v>
      </c>
      <c r="AV828" s="12" t="s">
        <v>83</v>
      </c>
      <c r="AW828" s="12" t="s">
        <v>32</v>
      </c>
      <c r="AX828" s="12" t="s">
        <v>75</v>
      </c>
      <c r="AY828" s="163" t="s">
        <v>134</v>
      </c>
    </row>
    <row r="829" spans="2:65" s="13" customFormat="1" x14ac:dyDescent="0.2">
      <c r="B829" s="168"/>
      <c r="C829" s="244"/>
      <c r="D829" s="238" t="s">
        <v>147</v>
      </c>
      <c r="E829" s="245" t="s">
        <v>1</v>
      </c>
      <c r="F829" s="246" t="s">
        <v>310</v>
      </c>
      <c r="G829" s="244"/>
      <c r="H829" s="247">
        <v>18</v>
      </c>
      <c r="I829" s="170"/>
      <c r="L829" s="168"/>
      <c r="M829" s="171"/>
      <c r="N829" s="172"/>
      <c r="O829" s="172"/>
      <c r="P829" s="172"/>
      <c r="Q829" s="172"/>
      <c r="R829" s="172"/>
      <c r="S829" s="172"/>
      <c r="T829" s="173"/>
      <c r="AT829" s="169" t="s">
        <v>147</v>
      </c>
      <c r="AU829" s="169" t="s">
        <v>85</v>
      </c>
      <c r="AV829" s="13" t="s">
        <v>85</v>
      </c>
      <c r="AW829" s="13" t="s">
        <v>32</v>
      </c>
      <c r="AX829" s="13" t="s">
        <v>75</v>
      </c>
      <c r="AY829" s="169" t="s">
        <v>134</v>
      </c>
    </row>
    <row r="830" spans="2:65" s="12" customFormat="1" ht="22.5" x14ac:dyDescent="0.2">
      <c r="B830" s="162"/>
      <c r="C830" s="241"/>
      <c r="D830" s="238" t="s">
        <v>147</v>
      </c>
      <c r="E830" s="242" t="s">
        <v>1</v>
      </c>
      <c r="F830" s="243" t="s">
        <v>398</v>
      </c>
      <c r="G830" s="241"/>
      <c r="H830" s="242" t="s">
        <v>1</v>
      </c>
      <c r="I830" s="164"/>
      <c r="L830" s="162"/>
      <c r="M830" s="165"/>
      <c r="N830" s="166"/>
      <c r="O830" s="166"/>
      <c r="P830" s="166"/>
      <c r="Q830" s="166"/>
      <c r="R830" s="166"/>
      <c r="S830" s="166"/>
      <c r="T830" s="167"/>
      <c r="AT830" s="163" t="s">
        <v>147</v>
      </c>
      <c r="AU830" s="163" t="s">
        <v>85</v>
      </c>
      <c r="AV830" s="12" t="s">
        <v>83</v>
      </c>
      <c r="AW830" s="12" t="s">
        <v>32</v>
      </c>
      <c r="AX830" s="12" t="s">
        <v>75</v>
      </c>
      <c r="AY830" s="163" t="s">
        <v>134</v>
      </c>
    </row>
    <row r="831" spans="2:65" s="12" customFormat="1" x14ac:dyDescent="0.2">
      <c r="B831" s="162"/>
      <c r="C831" s="241"/>
      <c r="D831" s="238" t="s">
        <v>147</v>
      </c>
      <c r="E831" s="242" t="s">
        <v>1</v>
      </c>
      <c r="F831" s="243" t="s">
        <v>523</v>
      </c>
      <c r="G831" s="241"/>
      <c r="H831" s="242" t="s">
        <v>1</v>
      </c>
      <c r="I831" s="164"/>
      <c r="L831" s="162"/>
      <c r="M831" s="165"/>
      <c r="N831" s="166"/>
      <c r="O831" s="166"/>
      <c r="P831" s="166"/>
      <c r="Q831" s="166"/>
      <c r="R831" s="166"/>
      <c r="S831" s="166"/>
      <c r="T831" s="167"/>
      <c r="AT831" s="163" t="s">
        <v>147</v>
      </c>
      <c r="AU831" s="163" t="s">
        <v>85</v>
      </c>
      <c r="AV831" s="12" t="s">
        <v>83</v>
      </c>
      <c r="AW831" s="12" t="s">
        <v>32</v>
      </c>
      <c r="AX831" s="12" t="s">
        <v>75</v>
      </c>
      <c r="AY831" s="163" t="s">
        <v>134</v>
      </c>
    </row>
    <row r="832" spans="2:65" s="12" customFormat="1" x14ac:dyDescent="0.2">
      <c r="B832" s="162"/>
      <c r="C832" s="241"/>
      <c r="D832" s="238" t="s">
        <v>147</v>
      </c>
      <c r="E832" s="242" t="s">
        <v>1</v>
      </c>
      <c r="F832" s="243" t="s">
        <v>524</v>
      </c>
      <c r="G832" s="241"/>
      <c r="H832" s="242" t="s">
        <v>1</v>
      </c>
      <c r="I832" s="164"/>
      <c r="L832" s="162"/>
      <c r="M832" s="165"/>
      <c r="N832" s="166"/>
      <c r="O832" s="166"/>
      <c r="P832" s="166"/>
      <c r="Q832" s="166"/>
      <c r="R832" s="166"/>
      <c r="S832" s="166"/>
      <c r="T832" s="167"/>
      <c r="AT832" s="163" t="s">
        <v>147</v>
      </c>
      <c r="AU832" s="163" t="s">
        <v>85</v>
      </c>
      <c r="AV832" s="12" t="s">
        <v>83</v>
      </c>
      <c r="AW832" s="12" t="s">
        <v>32</v>
      </c>
      <c r="AX832" s="12" t="s">
        <v>75</v>
      </c>
      <c r="AY832" s="163" t="s">
        <v>134</v>
      </c>
    </row>
    <row r="833" spans="2:65" s="13" customFormat="1" x14ac:dyDescent="0.2">
      <c r="B833" s="168"/>
      <c r="C833" s="244"/>
      <c r="D833" s="238" t="s">
        <v>147</v>
      </c>
      <c r="E833" s="245" t="s">
        <v>1</v>
      </c>
      <c r="F833" s="246" t="s">
        <v>525</v>
      </c>
      <c r="G833" s="244"/>
      <c r="H833" s="247">
        <v>237.08</v>
      </c>
      <c r="I833" s="170"/>
      <c r="L833" s="168"/>
      <c r="M833" s="171"/>
      <c r="N833" s="172"/>
      <c r="O833" s="172"/>
      <c r="P833" s="172"/>
      <c r="Q833" s="172"/>
      <c r="R833" s="172"/>
      <c r="S833" s="172"/>
      <c r="T833" s="173"/>
      <c r="AT833" s="169" t="s">
        <v>147</v>
      </c>
      <c r="AU833" s="169" t="s">
        <v>85</v>
      </c>
      <c r="AV833" s="13" t="s">
        <v>85</v>
      </c>
      <c r="AW833" s="13" t="s">
        <v>32</v>
      </c>
      <c r="AX833" s="13" t="s">
        <v>75</v>
      </c>
      <c r="AY833" s="169" t="s">
        <v>134</v>
      </c>
    </row>
    <row r="834" spans="2:65" s="12" customFormat="1" ht="22.5" x14ac:dyDescent="0.2">
      <c r="B834" s="162"/>
      <c r="C834" s="241"/>
      <c r="D834" s="238" t="s">
        <v>147</v>
      </c>
      <c r="E834" s="242" t="s">
        <v>1</v>
      </c>
      <c r="F834" s="243" t="s">
        <v>398</v>
      </c>
      <c r="G834" s="241"/>
      <c r="H834" s="242" t="s">
        <v>1</v>
      </c>
      <c r="I834" s="164"/>
      <c r="L834" s="162"/>
      <c r="M834" s="165"/>
      <c r="N834" s="166"/>
      <c r="O834" s="166"/>
      <c r="P834" s="166"/>
      <c r="Q834" s="166"/>
      <c r="R834" s="166"/>
      <c r="S834" s="166"/>
      <c r="T834" s="167"/>
      <c r="AT834" s="163" t="s">
        <v>147</v>
      </c>
      <c r="AU834" s="163" t="s">
        <v>85</v>
      </c>
      <c r="AV834" s="12" t="s">
        <v>83</v>
      </c>
      <c r="AW834" s="12" t="s">
        <v>32</v>
      </c>
      <c r="AX834" s="12" t="s">
        <v>75</v>
      </c>
      <c r="AY834" s="163" t="s">
        <v>134</v>
      </c>
    </row>
    <row r="835" spans="2:65" s="12" customFormat="1" x14ac:dyDescent="0.2">
      <c r="B835" s="162"/>
      <c r="C835" s="241"/>
      <c r="D835" s="238" t="s">
        <v>147</v>
      </c>
      <c r="E835" s="242" t="s">
        <v>1</v>
      </c>
      <c r="F835" s="243" t="s">
        <v>399</v>
      </c>
      <c r="G835" s="241"/>
      <c r="H835" s="242" t="s">
        <v>1</v>
      </c>
      <c r="I835" s="164"/>
      <c r="L835" s="162"/>
      <c r="M835" s="165"/>
      <c r="N835" s="166"/>
      <c r="O835" s="166"/>
      <c r="P835" s="166"/>
      <c r="Q835" s="166"/>
      <c r="R835" s="166"/>
      <c r="S835" s="166"/>
      <c r="T835" s="167"/>
      <c r="AT835" s="163" t="s">
        <v>147</v>
      </c>
      <c r="AU835" s="163" t="s">
        <v>85</v>
      </c>
      <c r="AV835" s="12" t="s">
        <v>83</v>
      </c>
      <c r="AW835" s="12" t="s">
        <v>32</v>
      </c>
      <c r="AX835" s="12" t="s">
        <v>75</v>
      </c>
      <c r="AY835" s="163" t="s">
        <v>134</v>
      </c>
    </row>
    <row r="836" spans="2:65" s="12" customFormat="1" x14ac:dyDescent="0.2">
      <c r="B836" s="162"/>
      <c r="C836" s="241"/>
      <c r="D836" s="238" t="s">
        <v>147</v>
      </c>
      <c r="E836" s="242" t="s">
        <v>1</v>
      </c>
      <c r="F836" s="243" t="s">
        <v>400</v>
      </c>
      <c r="G836" s="241"/>
      <c r="H836" s="242" t="s">
        <v>1</v>
      </c>
      <c r="I836" s="164"/>
      <c r="L836" s="162"/>
      <c r="M836" s="165"/>
      <c r="N836" s="166"/>
      <c r="O836" s="166"/>
      <c r="P836" s="166"/>
      <c r="Q836" s="166"/>
      <c r="R836" s="166"/>
      <c r="S836" s="166"/>
      <c r="T836" s="167"/>
      <c r="AT836" s="163" t="s">
        <v>147</v>
      </c>
      <c r="AU836" s="163" t="s">
        <v>85</v>
      </c>
      <c r="AV836" s="12" t="s">
        <v>83</v>
      </c>
      <c r="AW836" s="12" t="s">
        <v>32</v>
      </c>
      <c r="AX836" s="12" t="s">
        <v>75</v>
      </c>
      <c r="AY836" s="163" t="s">
        <v>134</v>
      </c>
    </row>
    <row r="837" spans="2:65" s="13" customFormat="1" x14ac:dyDescent="0.2">
      <c r="B837" s="168"/>
      <c r="C837" s="244"/>
      <c r="D837" s="238" t="s">
        <v>147</v>
      </c>
      <c r="E837" s="245" t="s">
        <v>1</v>
      </c>
      <c r="F837" s="246" t="s">
        <v>393</v>
      </c>
      <c r="G837" s="244"/>
      <c r="H837" s="247">
        <v>320</v>
      </c>
      <c r="I837" s="170"/>
      <c r="L837" s="168"/>
      <c r="M837" s="171"/>
      <c r="N837" s="172"/>
      <c r="O837" s="172"/>
      <c r="P837" s="172"/>
      <c r="Q837" s="172"/>
      <c r="R837" s="172"/>
      <c r="S837" s="172"/>
      <c r="T837" s="173"/>
      <c r="AT837" s="169" t="s">
        <v>147</v>
      </c>
      <c r="AU837" s="169" t="s">
        <v>85</v>
      </c>
      <c r="AV837" s="13" t="s">
        <v>85</v>
      </c>
      <c r="AW837" s="13" t="s">
        <v>32</v>
      </c>
      <c r="AX837" s="13" t="s">
        <v>75</v>
      </c>
      <c r="AY837" s="169" t="s">
        <v>134</v>
      </c>
    </row>
    <row r="838" spans="2:65" s="14" customFormat="1" x14ac:dyDescent="0.2">
      <c r="B838" s="174"/>
      <c r="C838" s="248"/>
      <c r="D838" s="238" t="s">
        <v>147</v>
      </c>
      <c r="E838" s="249" t="s">
        <v>1</v>
      </c>
      <c r="F838" s="250" t="s">
        <v>152</v>
      </c>
      <c r="G838" s="248"/>
      <c r="H838" s="251">
        <v>619.08000000000004</v>
      </c>
      <c r="I838" s="176"/>
      <c r="L838" s="174"/>
      <c r="M838" s="177"/>
      <c r="N838" s="178"/>
      <c r="O838" s="178"/>
      <c r="P838" s="178"/>
      <c r="Q838" s="178"/>
      <c r="R838" s="178"/>
      <c r="S838" s="178"/>
      <c r="T838" s="179"/>
      <c r="AT838" s="175" t="s">
        <v>147</v>
      </c>
      <c r="AU838" s="175" t="s">
        <v>85</v>
      </c>
      <c r="AV838" s="14" t="s">
        <v>141</v>
      </c>
      <c r="AW838" s="14" t="s">
        <v>32</v>
      </c>
      <c r="AX838" s="14" t="s">
        <v>83</v>
      </c>
      <c r="AY838" s="175" t="s">
        <v>134</v>
      </c>
    </row>
    <row r="839" spans="2:65" s="1" customFormat="1" ht="16.5" customHeight="1" x14ac:dyDescent="0.2">
      <c r="B839" s="151"/>
      <c r="C839" s="232">
        <v>49</v>
      </c>
      <c r="D839" s="232" t="s">
        <v>136</v>
      </c>
      <c r="E839" s="233" t="s">
        <v>526</v>
      </c>
      <c r="F839" s="234" t="s">
        <v>527</v>
      </c>
      <c r="G839" s="235" t="s">
        <v>163</v>
      </c>
      <c r="H839" s="236">
        <v>619.08000000000004</v>
      </c>
      <c r="I839" s="153"/>
      <c r="J839" s="154">
        <f>ROUND(I839*H839,2)</f>
        <v>0</v>
      </c>
      <c r="K839" s="152" t="s">
        <v>389</v>
      </c>
      <c r="L839" s="31"/>
      <c r="M839" s="155" t="s">
        <v>1</v>
      </c>
      <c r="N839" s="156" t="s">
        <v>40</v>
      </c>
      <c r="O839" s="54"/>
      <c r="P839" s="157">
        <f>O839*H839</f>
        <v>0</v>
      </c>
      <c r="Q839" s="157">
        <v>0</v>
      </c>
      <c r="R839" s="157">
        <f>Q839*H839</f>
        <v>0</v>
      </c>
      <c r="S839" s="157">
        <v>0</v>
      </c>
      <c r="T839" s="158">
        <f>S839*H839</f>
        <v>0</v>
      </c>
      <c r="AR839" s="159" t="s">
        <v>141</v>
      </c>
      <c r="AT839" s="159" t="s">
        <v>136</v>
      </c>
      <c r="AU839" s="159" t="s">
        <v>85</v>
      </c>
      <c r="AY839" s="16" t="s">
        <v>134</v>
      </c>
      <c r="BE839" s="160">
        <f>IF(N839="základní",J839,0)</f>
        <v>0</v>
      </c>
      <c r="BF839" s="160">
        <f>IF(N839="snížená",J839,0)</f>
        <v>0</v>
      </c>
      <c r="BG839" s="160">
        <f>IF(N839="zákl. přenesená",J839,0)</f>
        <v>0</v>
      </c>
      <c r="BH839" s="160">
        <f>IF(N839="sníž. přenesená",J839,0)</f>
        <v>0</v>
      </c>
      <c r="BI839" s="160">
        <f>IF(N839="nulová",J839,0)</f>
        <v>0</v>
      </c>
      <c r="BJ839" s="16" t="s">
        <v>83</v>
      </c>
      <c r="BK839" s="160">
        <f>ROUND(I839*H839,2)</f>
        <v>0</v>
      </c>
      <c r="BL839" s="16" t="s">
        <v>141</v>
      </c>
      <c r="BM839" s="159" t="s">
        <v>528</v>
      </c>
    </row>
    <row r="840" spans="2:65" s="1" customFormat="1" ht="19.5" x14ac:dyDescent="0.2">
      <c r="B840" s="31"/>
      <c r="C840" s="237"/>
      <c r="D840" s="238" t="s">
        <v>143</v>
      </c>
      <c r="E840" s="237"/>
      <c r="F840" s="239" t="s">
        <v>529</v>
      </c>
      <c r="G840" s="237"/>
      <c r="H840" s="237"/>
      <c r="I840" s="90"/>
      <c r="L840" s="31"/>
      <c r="M840" s="161"/>
      <c r="N840" s="54"/>
      <c r="O840" s="54"/>
      <c r="P840" s="54"/>
      <c r="Q840" s="54"/>
      <c r="R840" s="54"/>
      <c r="S840" s="54"/>
      <c r="T840" s="55"/>
      <c r="AT840" s="16" t="s">
        <v>143</v>
      </c>
      <c r="AU840" s="16" t="s">
        <v>85</v>
      </c>
    </row>
    <row r="841" spans="2:65" s="1" customFormat="1" ht="29.25" x14ac:dyDescent="0.2">
      <c r="B841" s="31"/>
      <c r="C841" s="237"/>
      <c r="D841" s="238" t="s">
        <v>145</v>
      </c>
      <c r="E841" s="237"/>
      <c r="F841" s="240" t="s">
        <v>530</v>
      </c>
      <c r="G841" s="237"/>
      <c r="H841" s="237"/>
      <c r="I841" s="90"/>
      <c r="L841" s="31"/>
      <c r="M841" s="161"/>
      <c r="N841" s="54"/>
      <c r="O841" s="54"/>
      <c r="P841" s="54"/>
      <c r="Q841" s="54"/>
      <c r="R841" s="54"/>
      <c r="S841" s="54"/>
      <c r="T841" s="55"/>
      <c r="AT841" s="16" t="s">
        <v>145</v>
      </c>
      <c r="AU841" s="16" t="s">
        <v>85</v>
      </c>
    </row>
    <row r="842" spans="2:65" s="12" customFormat="1" ht="22.5" x14ac:dyDescent="0.2">
      <c r="B842" s="162"/>
      <c r="C842" s="241"/>
      <c r="D842" s="238" t="s">
        <v>147</v>
      </c>
      <c r="E842" s="242" t="s">
        <v>1</v>
      </c>
      <c r="F842" s="243" t="s">
        <v>516</v>
      </c>
      <c r="G842" s="241"/>
      <c r="H842" s="242" t="s">
        <v>1</v>
      </c>
      <c r="I842" s="164"/>
      <c r="L842" s="162"/>
      <c r="M842" s="165"/>
      <c r="N842" s="166"/>
      <c r="O842" s="166"/>
      <c r="P842" s="166"/>
      <c r="Q842" s="166"/>
      <c r="R842" s="166"/>
      <c r="S842" s="166"/>
      <c r="T842" s="167"/>
      <c r="AT842" s="163" t="s">
        <v>147</v>
      </c>
      <c r="AU842" s="163" t="s">
        <v>85</v>
      </c>
      <c r="AV842" s="12" t="s">
        <v>83</v>
      </c>
      <c r="AW842" s="12" t="s">
        <v>32</v>
      </c>
      <c r="AX842" s="12" t="s">
        <v>75</v>
      </c>
      <c r="AY842" s="163" t="s">
        <v>134</v>
      </c>
    </row>
    <row r="843" spans="2:65" s="12" customFormat="1" x14ac:dyDescent="0.2">
      <c r="B843" s="162"/>
      <c r="C843" s="241"/>
      <c r="D843" s="238" t="s">
        <v>147</v>
      </c>
      <c r="E843" s="242" t="s">
        <v>1</v>
      </c>
      <c r="F843" s="243" t="s">
        <v>517</v>
      </c>
      <c r="G843" s="241"/>
      <c r="H843" s="242" t="s">
        <v>1</v>
      </c>
      <c r="I843" s="164"/>
      <c r="L843" s="162"/>
      <c r="M843" s="165"/>
      <c r="N843" s="166"/>
      <c r="O843" s="166"/>
      <c r="P843" s="166"/>
      <c r="Q843" s="166"/>
      <c r="R843" s="166"/>
      <c r="S843" s="166"/>
      <c r="T843" s="167"/>
      <c r="AT843" s="163" t="s">
        <v>147</v>
      </c>
      <c r="AU843" s="163" t="s">
        <v>85</v>
      </c>
      <c r="AV843" s="12" t="s">
        <v>83</v>
      </c>
      <c r="AW843" s="12" t="s">
        <v>32</v>
      </c>
      <c r="AX843" s="12" t="s">
        <v>75</v>
      </c>
      <c r="AY843" s="163" t="s">
        <v>134</v>
      </c>
    </row>
    <row r="844" spans="2:65" s="12" customFormat="1" x14ac:dyDescent="0.2">
      <c r="B844" s="162"/>
      <c r="C844" s="241"/>
      <c r="D844" s="238" t="s">
        <v>147</v>
      </c>
      <c r="E844" s="242" t="s">
        <v>1</v>
      </c>
      <c r="F844" s="243" t="s">
        <v>518</v>
      </c>
      <c r="G844" s="241"/>
      <c r="H844" s="242" t="s">
        <v>1</v>
      </c>
      <c r="I844" s="164"/>
      <c r="L844" s="162"/>
      <c r="M844" s="165"/>
      <c r="N844" s="166"/>
      <c r="O844" s="166"/>
      <c r="P844" s="166"/>
      <c r="Q844" s="166"/>
      <c r="R844" s="166"/>
      <c r="S844" s="166"/>
      <c r="T844" s="167"/>
      <c r="AT844" s="163" t="s">
        <v>147</v>
      </c>
      <c r="AU844" s="163" t="s">
        <v>85</v>
      </c>
      <c r="AV844" s="12" t="s">
        <v>83</v>
      </c>
      <c r="AW844" s="12" t="s">
        <v>32</v>
      </c>
      <c r="AX844" s="12" t="s">
        <v>75</v>
      </c>
      <c r="AY844" s="163" t="s">
        <v>134</v>
      </c>
    </row>
    <row r="845" spans="2:65" s="12" customFormat="1" x14ac:dyDescent="0.2">
      <c r="B845" s="162"/>
      <c r="C845" s="241"/>
      <c r="D845" s="238" t="s">
        <v>147</v>
      </c>
      <c r="E845" s="242" t="s">
        <v>1</v>
      </c>
      <c r="F845" s="243" t="s">
        <v>519</v>
      </c>
      <c r="G845" s="241"/>
      <c r="H845" s="242" t="s">
        <v>1</v>
      </c>
      <c r="I845" s="164"/>
      <c r="L845" s="162"/>
      <c r="M845" s="165"/>
      <c r="N845" s="166"/>
      <c r="O845" s="166"/>
      <c r="P845" s="166"/>
      <c r="Q845" s="166"/>
      <c r="R845" s="166"/>
      <c r="S845" s="166"/>
      <c r="T845" s="167"/>
      <c r="AT845" s="163" t="s">
        <v>147</v>
      </c>
      <c r="AU845" s="163" t="s">
        <v>85</v>
      </c>
      <c r="AV845" s="12" t="s">
        <v>83</v>
      </c>
      <c r="AW845" s="12" t="s">
        <v>32</v>
      </c>
      <c r="AX845" s="12" t="s">
        <v>75</v>
      </c>
      <c r="AY845" s="163" t="s">
        <v>134</v>
      </c>
    </row>
    <row r="846" spans="2:65" s="13" customFormat="1" x14ac:dyDescent="0.2">
      <c r="B846" s="168"/>
      <c r="C846" s="244"/>
      <c r="D846" s="238" t="s">
        <v>147</v>
      </c>
      <c r="E846" s="245" t="s">
        <v>1</v>
      </c>
      <c r="F846" s="246" t="s">
        <v>520</v>
      </c>
      <c r="G846" s="244"/>
      <c r="H846" s="247">
        <v>44</v>
      </c>
      <c r="I846" s="170"/>
      <c r="L846" s="168"/>
      <c r="M846" s="171"/>
      <c r="N846" s="172"/>
      <c r="O846" s="172"/>
      <c r="P846" s="172"/>
      <c r="Q846" s="172"/>
      <c r="R846" s="172"/>
      <c r="S846" s="172"/>
      <c r="T846" s="173"/>
      <c r="AT846" s="169" t="s">
        <v>147</v>
      </c>
      <c r="AU846" s="169" t="s">
        <v>85</v>
      </c>
      <c r="AV846" s="13" t="s">
        <v>85</v>
      </c>
      <c r="AW846" s="13" t="s">
        <v>32</v>
      </c>
      <c r="AX846" s="13" t="s">
        <v>75</v>
      </c>
      <c r="AY846" s="169" t="s">
        <v>134</v>
      </c>
    </row>
    <row r="847" spans="2:65" s="12" customFormat="1" x14ac:dyDescent="0.2">
      <c r="B847" s="162"/>
      <c r="C847" s="241"/>
      <c r="D847" s="238" t="s">
        <v>147</v>
      </c>
      <c r="E847" s="242" t="s">
        <v>1</v>
      </c>
      <c r="F847" s="243" t="s">
        <v>521</v>
      </c>
      <c r="G847" s="241"/>
      <c r="H847" s="242" t="s">
        <v>1</v>
      </c>
      <c r="I847" s="164"/>
      <c r="L847" s="162"/>
      <c r="M847" s="165"/>
      <c r="N847" s="166"/>
      <c r="O847" s="166"/>
      <c r="P847" s="166"/>
      <c r="Q847" s="166"/>
      <c r="R847" s="166"/>
      <c r="S847" s="166"/>
      <c r="T847" s="167"/>
      <c r="AT847" s="163" t="s">
        <v>147</v>
      </c>
      <c r="AU847" s="163" t="s">
        <v>85</v>
      </c>
      <c r="AV847" s="12" t="s">
        <v>83</v>
      </c>
      <c r="AW847" s="12" t="s">
        <v>32</v>
      </c>
      <c r="AX847" s="12" t="s">
        <v>75</v>
      </c>
      <c r="AY847" s="163" t="s">
        <v>134</v>
      </c>
    </row>
    <row r="848" spans="2:65" s="12" customFormat="1" x14ac:dyDescent="0.2">
      <c r="B848" s="162"/>
      <c r="C848" s="241"/>
      <c r="D848" s="238" t="s">
        <v>147</v>
      </c>
      <c r="E848" s="242" t="s">
        <v>1</v>
      </c>
      <c r="F848" s="243" t="s">
        <v>518</v>
      </c>
      <c r="G848" s="241"/>
      <c r="H848" s="242" t="s">
        <v>1</v>
      </c>
      <c r="I848" s="164"/>
      <c r="L848" s="162"/>
      <c r="M848" s="165"/>
      <c r="N848" s="166"/>
      <c r="O848" s="166"/>
      <c r="P848" s="166"/>
      <c r="Q848" s="166"/>
      <c r="R848" s="166"/>
      <c r="S848" s="166"/>
      <c r="T848" s="167"/>
      <c r="AT848" s="163" t="s">
        <v>147</v>
      </c>
      <c r="AU848" s="163" t="s">
        <v>85</v>
      </c>
      <c r="AV848" s="12" t="s">
        <v>83</v>
      </c>
      <c r="AW848" s="12" t="s">
        <v>32</v>
      </c>
      <c r="AX848" s="12" t="s">
        <v>75</v>
      </c>
      <c r="AY848" s="163" t="s">
        <v>134</v>
      </c>
    </row>
    <row r="849" spans="2:65" s="12" customFormat="1" x14ac:dyDescent="0.2">
      <c r="B849" s="162"/>
      <c r="C849" s="241"/>
      <c r="D849" s="238" t="s">
        <v>147</v>
      </c>
      <c r="E849" s="242" t="s">
        <v>1</v>
      </c>
      <c r="F849" s="243" t="s">
        <v>522</v>
      </c>
      <c r="G849" s="241"/>
      <c r="H849" s="242" t="s">
        <v>1</v>
      </c>
      <c r="I849" s="164"/>
      <c r="L849" s="162"/>
      <c r="M849" s="165"/>
      <c r="N849" s="166"/>
      <c r="O849" s="166"/>
      <c r="P849" s="166"/>
      <c r="Q849" s="166"/>
      <c r="R849" s="166"/>
      <c r="S849" s="166"/>
      <c r="T849" s="167"/>
      <c r="AT849" s="163" t="s">
        <v>147</v>
      </c>
      <c r="AU849" s="163" t="s">
        <v>85</v>
      </c>
      <c r="AV849" s="12" t="s">
        <v>83</v>
      </c>
      <c r="AW849" s="12" t="s">
        <v>32</v>
      </c>
      <c r="AX849" s="12" t="s">
        <v>75</v>
      </c>
      <c r="AY849" s="163" t="s">
        <v>134</v>
      </c>
    </row>
    <row r="850" spans="2:65" s="13" customFormat="1" x14ac:dyDescent="0.2">
      <c r="B850" s="168"/>
      <c r="C850" s="244"/>
      <c r="D850" s="238" t="s">
        <v>147</v>
      </c>
      <c r="E850" s="245" t="s">
        <v>1</v>
      </c>
      <c r="F850" s="246" t="s">
        <v>310</v>
      </c>
      <c r="G850" s="244"/>
      <c r="H850" s="247">
        <v>18</v>
      </c>
      <c r="I850" s="170"/>
      <c r="L850" s="168"/>
      <c r="M850" s="171"/>
      <c r="N850" s="172"/>
      <c r="O850" s="172"/>
      <c r="P850" s="172"/>
      <c r="Q850" s="172"/>
      <c r="R850" s="172"/>
      <c r="S850" s="172"/>
      <c r="T850" s="173"/>
      <c r="AT850" s="169" t="s">
        <v>147</v>
      </c>
      <c r="AU850" s="169" t="s">
        <v>85</v>
      </c>
      <c r="AV850" s="13" t="s">
        <v>85</v>
      </c>
      <c r="AW850" s="13" t="s">
        <v>32</v>
      </c>
      <c r="AX850" s="13" t="s">
        <v>75</v>
      </c>
      <c r="AY850" s="169" t="s">
        <v>134</v>
      </c>
    </row>
    <row r="851" spans="2:65" s="12" customFormat="1" ht="22.5" x14ac:dyDescent="0.2">
      <c r="B851" s="162"/>
      <c r="C851" s="241"/>
      <c r="D851" s="238" t="s">
        <v>147</v>
      </c>
      <c r="E851" s="242" t="s">
        <v>1</v>
      </c>
      <c r="F851" s="243" t="s">
        <v>398</v>
      </c>
      <c r="G851" s="241"/>
      <c r="H851" s="242" t="s">
        <v>1</v>
      </c>
      <c r="I851" s="164"/>
      <c r="L851" s="162"/>
      <c r="M851" s="165"/>
      <c r="N851" s="166"/>
      <c r="O851" s="166"/>
      <c r="P851" s="166"/>
      <c r="Q851" s="166"/>
      <c r="R851" s="166"/>
      <c r="S851" s="166"/>
      <c r="T851" s="167"/>
      <c r="AT851" s="163" t="s">
        <v>147</v>
      </c>
      <c r="AU851" s="163" t="s">
        <v>85</v>
      </c>
      <c r="AV851" s="12" t="s">
        <v>83</v>
      </c>
      <c r="AW851" s="12" t="s">
        <v>32</v>
      </c>
      <c r="AX851" s="12" t="s">
        <v>75</v>
      </c>
      <c r="AY851" s="163" t="s">
        <v>134</v>
      </c>
    </row>
    <row r="852" spans="2:65" s="12" customFormat="1" x14ac:dyDescent="0.2">
      <c r="B852" s="162"/>
      <c r="C852" s="241"/>
      <c r="D852" s="238" t="s">
        <v>147</v>
      </c>
      <c r="E852" s="242" t="s">
        <v>1</v>
      </c>
      <c r="F852" s="243" t="s">
        <v>523</v>
      </c>
      <c r="G852" s="241"/>
      <c r="H852" s="242" t="s">
        <v>1</v>
      </c>
      <c r="I852" s="164"/>
      <c r="L852" s="162"/>
      <c r="M852" s="165"/>
      <c r="N852" s="166"/>
      <c r="O852" s="166"/>
      <c r="P852" s="166"/>
      <c r="Q852" s="166"/>
      <c r="R852" s="166"/>
      <c r="S852" s="166"/>
      <c r="T852" s="167"/>
      <c r="AT852" s="163" t="s">
        <v>147</v>
      </c>
      <c r="AU852" s="163" t="s">
        <v>85</v>
      </c>
      <c r="AV852" s="12" t="s">
        <v>83</v>
      </c>
      <c r="AW852" s="12" t="s">
        <v>32</v>
      </c>
      <c r="AX852" s="12" t="s">
        <v>75</v>
      </c>
      <c r="AY852" s="163" t="s">
        <v>134</v>
      </c>
    </row>
    <row r="853" spans="2:65" s="12" customFormat="1" x14ac:dyDescent="0.2">
      <c r="B853" s="162"/>
      <c r="C853" s="241"/>
      <c r="D853" s="238" t="s">
        <v>147</v>
      </c>
      <c r="E853" s="242" t="s">
        <v>1</v>
      </c>
      <c r="F853" s="243" t="s">
        <v>524</v>
      </c>
      <c r="G853" s="241"/>
      <c r="H853" s="242" t="s">
        <v>1</v>
      </c>
      <c r="I853" s="164"/>
      <c r="L853" s="162"/>
      <c r="M853" s="165"/>
      <c r="N853" s="166"/>
      <c r="O853" s="166"/>
      <c r="P853" s="166"/>
      <c r="Q853" s="166"/>
      <c r="R853" s="166"/>
      <c r="S853" s="166"/>
      <c r="T853" s="167"/>
      <c r="AT853" s="163" t="s">
        <v>147</v>
      </c>
      <c r="AU853" s="163" t="s">
        <v>85</v>
      </c>
      <c r="AV853" s="12" t="s">
        <v>83</v>
      </c>
      <c r="AW853" s="12" t="s">
        <v>32</v>
      </c>
      <c r="AX853" s="12" t="s">
        <v>75</v>
      </c>
      <c r="AY853" s="163" t="s">
        <v>134</v>
      </c>
    </row>
    <row r="854" spans="2:65" s="13" customFormat="1" x14ac:dyDescent="0.2">
      <c r="B854" s="168"/>
      <c r="C854" s="244"/>
      <c r="D854" s="238" t="s">
        <v>147</v>
      </c>
      <c r="E854" s="245" t="s">
        <v>1</v>
      </c>
      <c r="F854" s="246" t="s">
        <v>525</v>
      </c>
      <c r="G854" s="244"/>
      <c r="H854" s="247">
        <v>237.08</v>
      </c>
      <c r="I854" s="170"/>
      <c r="L854" s="168"/>
      <c r="M854" s="171"/>
      <c r="N854" s="172"/>
      <c r="O854" s="172"/>
      <c r="P854" s="172"/>
      <c r="Q854" s="172"/>
      <c r="R854" s="172"/>
      <c r="S854" s="172"/>
      <c r="T854" s="173"/>
      <c r="AT854" s="169" t="s">
        <v>147</v>
      </c>
      <c r="AU854" s="169" t="s">
        <v>85</v>
      </c>
      <c r="AV854" s="13" t="s">
        <v>85</v>
      </c>
      <c r="AW854" s="13" t="s">
        <v>32</v>
      </c>
      <c r="AX854" s="13" t="s">
        <v>75</v>
      </c>
      <c r="AY854" s="169" t="s">
        <v>134</v>
      </c>
    </row>
    <row r="855" spans="2:65" s="12" customFormat="1" ht="22.5" x14ac:dyDescent="0.2">
      <c r="B855" s="162"/>
      <c r="C855" s="241"/>
      <c r="D855" s="238" t="s">
        <v>147</v>
      </c>
      <c r="E855" s="242" t="s">
        <v>1</v>
      </c>
      <c r="F855" s="243" t="s">
        <v>398</v>
      </c>
      <c r="G855" s="241"/>
      <c r="H855" s="242" t="s">
        <v>1</v>
      </c>
      <c r="I855" s="164"/>
      <c r="L855" s="162"/>
      <c r="M855" s="165"/>
      <c r="N855" s="166"/>
      <c r="O855" s="166"/>
      <c r="P855" s="166"/>
      <c r="Q855" s="166"/>
      <c r="R855" s="166"/>
      <c r="S855" s="166"/>
      <c r="T855" s="167"/>
      <c r="AT855" s="163" t="s">
        <v>147</v>
      </c>
      <c r="AU855" s="163" t="s">
        <v>85</v>
      </c>
      <c r="AV855" s="12" t="s">
        <v>83</v>
      </c>
      <c r="AW855" s="12" t="s">
        <v>32</v>
      </c>
      <c r="AX855" s="12" t="s">
        <v>75</v>
      </c>
      <c r="AY855" s="163" t="s">
        <v>134</v>
      </c>
    </row>
    <row r="856" spans="2:65" s="12" customFormat="1" x14ac:dyDescent="0.2">
      <c r="B856" s="162"/>
      <c r="C856" s="241"/>
      <c r="D856" s="238" t="s">
        <v>147</v>
      </c>
      <c r="E856" s="242" t="s">
        <v>1</v>
      </c>
      <c r="F856" s="243" t="s">
        <v>399</v>
      </c>
      <c r="G856" s="241"/>
      <c r="H856" s="242" t="s">
        <v>1</v>
      </c>
      <c r="I856" s="164"/>
      <c r="L856" s="162"/>
      <c r="M856" s="165"/>
      <c r="N856" s="166"/>
      <c r="O856" s="166"/>
      <c r="P856" s="166"/>
      <c r="Q856" s="166"/>
      <c r="R856" s="166"/>
      <c r="S856" s="166"/>
      <c r="T856" s="167"/>
      <c r="AT856" s="163" t="s">
        <v>147</v>
      </c>
      <c r="AU856" s="163" t="s">
        <v>85</v>
      </c>
      <c r="AV856" s="12" t="s">
        <v>83</v>
      </c>
      <c r="AW856" s="12" t="s">
        <v>32</v>
      </c>
      <c r="AX856" s="12" t="s">
        <v>75</v>
      </c>
      <c r="AY856" s="163" t="s">
        <v>134</v>
      </c>
    </row>
    <row r="857" spans="2:65" s="12" customFormat="1" x14ac:dyDescent="0.2">
      <c r="B857" s="162"/>
      <c r="C857" s="241"/>
      <c r="D857" s="238" t="s">
        <v>147</v>
      </c>
      <c r="E857" s="242" t="s">
        <v>1</v>
      </c>
      <c r="F857" s="243" t="s">
        <v>400</v>
      </c>
      <c r="G857" s="241"/>
      <c r="H857" s="242" t="s">
        <v>1</v>
      </c>
      <c r="I857" s="164"/>
      <c r="L857" s="162"/>
      <c r="M857" s="165"/>
      <c r="N857" s="166"/>
      <c r="O857" s="166"/>
      <c r="P857" s="166"/>
      <c r="Q857" s="166"/>
      <c r="R857" s="166"/>
      <c r="S857" s="166"/>
      <c r="T857" s="167"/>
      <c r="AT857" s="163" t="s">
        <v>147</v>
      </c>
      <c r="AU857" s="163" t="s">
        <v>85</v>
      </c>
      <c r="AV857" s="12" t="s">
        <v>83</v>
      </c>
      <c r="AW857" s="12" t="s">
        <v>32</v>
      </c>
      <c r="AX857" s="12" t="s">
        <v>75</v>
      </c>
      <c r="AY857" s="163" t="s">
        <v>134</v>
      </c>
    </row>
    <row r="858" spans="2:65" s="13" customFormat="1" x14ac:dyDescent="0.2">
      <c r="B858" s="168"/>
      <c r="C858" s="244"/>
      <c r="D858" s="238" t="s">
        <v>147</v>
      </c>
      <c r="E858" s="245" t="s">
        <v>1</v>
      </c>
      <c r="F858" s="246" t="s">
        <v>393</v>
      </c>
      <c r="G858" s="244"/>
      <c r="H858" s="247">
        <v>320</v>
      </c>
      <c r="I858" s="170"/>
      <c r="L858" s="168"/>
      <c r="M858" s="171"/>
      <c r="N858" s="172"/>
      <c r="O858" s="172"/>
      <c r="P858" s="172"/>
      <c r="Q858" s="172"/>
      <c r="R858" s="172"/>
      <c r="S858" s="172"/>
      <c r="T858" s="173"/>
      <c r="AT858" s="169" t="s">
        <v>147</v>
      </c>
      <c r="AU858" s="169" t="s">
        <v>85</v>
      </c>
      <c r="AV858" s="13" t="s">
        <v>85</v>
      </c>
      <c r="AW858" s="13" t="s">
        <v>32</v>
      </c>
      <c r="AX858" s="13" t="s">
        <v>75</v>
      </c>
      <c r="AY858" s="169" t="s">
        <v>134</v>
      </c>
    </row>
    <row r="859" spans="2:65" s="14" customFormat="1" x14ac:dyDescent="0.2">
      <c r="B859" s="174"/>
      <c r="C859" s="248"/>
      <c r="D859" s="238" t="s">
        <v>147</v>
      </c>
      <c r="E859" s="249" t="s">
        <v>1</v>
      </c>
      <c r="F859" s="250" t="s">
        <v>152</v>
      </c>
      <c r="G859" s="248"/>
      <c r="H859" s="251">
        <v>619.08000000000004</v>
      </c>
      <c r="I859" s="176"/>
      <c r="L859" s="174"/>
      <c r="M859" s="177"/>
      <c r="N859" s="178"/>
      <c r="O859" s="178"/>
      <c r="P859" s="178"/>
      <c r="Q859" s="178"/>
      <c r="R859" s="178"/>
      <c r="S859" s="178"/>
      <c r="T859" s="179"/>
      <c r="AT859" s="175" t="s">
        <v>147</v>
      </c>
      <c r="AU859" s="175" t="s">
        <v>85</v>
      </c>
      <c r="AV859" s="14" t="s">
        <v>141</v>
      </c>
      <c r="AW859" s="14" t="s">
        <v>32</v>
      </c>
      <c r="AX859" s="14" t="s">
        <v>83</v>
      </c>
      <c r="AY859" s="175" t="s">
        <v>134</v>
      </c>
    </row>
    <row r="860" spans="2:65" s="1" customFormat="1" ht="16.5" customHeight="1" x14ac:dyDescent="0.2">
      <c r="B860" s="151"/>
      <c r="C860" s="232">
        <v>50</v>
      </c>
      <c r="D860" s="232" t="s">
        <v>136</v>
      </c>
      <c r="E860" s="233" t="s">
        <v>531</v>
      </c>
      <c r="F860" s="234" t="s">
        <v>532</v>
      </c>
      <c r="G860" s="235" t="s">
        <v>163</v>
      </c>
      <c r="H860" s="236">
        <v>619.08000000000004</v>
      </c>
      <c r="I860" s="153"/>
      <c r="J860" s="154">
        <f>ROUND(I860*H860,2)</f>
        <v>0</v>
      </c>
      <c r="K860" s="152" t="s">
        <v>389</v>
      </c>
      <c r="L860" s="31"/>
      <c r="M860" s="155" t="s">
        <v>1</v>
      </c>
      <c r="N860" s="156" t="s">
        <v>40</v>
      </c>
      <c r="O860" s="54"/>
      <c r="P860" s="157">
        <f>O860*H860</f>
        <v>0</v>
      </c>
      <c r="Q860" s="157">
        <v>0</v>
      </c>
      <c r="R860" s="157">
        <f>Q860*H860</f>
        <v>0</v>
      </c>
      <c r="S860" s="157">
        <v>0</v>
      </c>
      <c r="T860" s="158">
        <f>S860*H860</f>
        <v>0</v>
      </c>
      <c r="AR860" s="159" t="s">
        <v>141</v>
      </c>
      <c r="AT860" s="159" t="s">
        <v>136</v>
      </c>
      <c r="AU860" s="159" t="s">
        <v>85</v>
      </c>
      <c r="AY860" s="16" t="s">
        <v>134</v>
      </c>
      <c r="BE860" s="160">
        <f>IF(N860="základní",J860,0)</f>
        <v>0</v>
      </c>
      <c r="BF860" s="160">
        <f>IF(N860="snížená",J860,0)</f>
        <v>0</v>
      </c>
      <c r="BG860" s="160">
        <f>IF(N860="zákl. přenesená",J860,0)</f>
        <v>0</v>
      </c>
      <c r="BH860" s="160">
        <f>IF(N860="sníž. přenesená",J860,0)</f>
        <v>0</v>
      </c>
      <c r="BI860" s="160">
        <f>IF(N860="nulová",J860,0)</f>
        <v>0</v>
      </c>
      <c r="BJ860" s="16" t="s">
        <v>83</v>
      </c>
      <c r="BK860" s="160">
        <f>ROUND(I860*H860,2)</f>
        <v>0</v>
      </c>
      <c r="BL860" s="16" t="s">
        <v>141</v>
      </c>
      <c r="BM860" s="159" t="s">
        <v>533</v>
      </c>
    </row>
    <row r="861" spans="2:65" s="1" customFormat="1" x14ac:dyDescent="0.2">
      <c r="B861" s="31"/>
      <c r="C861" s="237"/>
      <c r="D861" s="238" t="s">
        <v>143</v>
      </c>
      <c r="E861" s="237"/>
      <c r="F861" s="239" t="s">
        <v>534</v>
      </c>
      <c r="G861" s="237"/>
      <c r="H861" s="237"/>
      <c r="I861" s="90"/>
      <c r="L861" s="31"/>
      <c r="M861" s="161"/>
      <c r="N861" s="54"/>
      <c r="O861" s="54"/>
      <c r="P861" s="54"/>
      <c r="Q861" s="54"/>
      <c r="R861" s="54"/>
      <c r="S861" s="54"/>
      <c r="T861" s="55"/>
      <c r="AT861" s="16" t="s">
        <v>143</v>
      </c>
      <c r="AU861" s="16" t="s">
        <v>85</v>
      </c>
    </row>
    <row r="862" spans="2:65" s="1" customFormat="1" ht="29.25" x14ac:dyDescent="0.2">
      <c r="B862" s="31"/>
      <c r="C862" s="237"/>
      <c r="D862" s="238" t="s">
        <v>145</v>
      </c>
      <c r="E862" s="237"/>
      <c r="F862" s="240" t="s">
        <v>530</v>
      </c>
      <c r="G862" s="237"/>
      <c r="H862" s="237"/>
      <c r="I862" s="90"/>
      <c r="L862" s="31"/>
      <c r="M862" s="161"/>
      <c r="N862" s="54"/>
      <c r="O862" s="54"/>
      <c r="P862" s="54"/>
      <c r="Q862" s="54"/>
      <c r="R862" s="54"/>
      <c r="S862" s="54"/>
      <c r="T862" s="55"/>
      <c r="AT862" s="16" t="s">
        <v>145</v>
      </c>
      <c r="AU862" s="16" t="s">
        <v>85</v>
      </c>
    </row>
    <row r="863" spans="2:65" s="12" customFormat="1" ht="22.5" x14ac:dyDescent="0.2">
      <c r="B863" s="162"/>
      <c r="C863" s="241"/>
      <c r="D863" s="238" t="s">
        <v>147</v>
      </c>
      <c r="E863" s="242" t="s">
        <v>1</v>
      </c>
      <c r="F863" s="243" t="s">
        <v>516</v>
      </c>
      <c r="G863" s="241"/>
      <c r="H863" s="242" t="s">
        <v>1</v>
      </c>
      <c r="I863" s="164"/>
      <c r="L863" s="162"/>
      <c r="M863" s="165"/>
      <c r="N863" s="166"/>
      <c r="O863" s="166"/>
      <c r="P863" s="166"/>
      <c r="Q863" s="166"/>
      <c r="R863" s="166"/>
      <c r="S863" s="166"/>
      <c r="T863" s="167"/>
      <c r="AT863" s="163" t="s">
        <v>147</v>
      </c>
      <c r="AU863" s="163" t="s">
        <v>85</v>
      </c>
      <c r="AV863" s="12" t="s">
        <v>83</v>
      </c>
      <c r="AW863" s="12" t="s">
        <v>32</v>
      </c>
      <c r="AX863" s="12" t="s">
        <v>75</v>
      </c>
      <c r="AY863" s="163" t="s">
        <v>134</v>
      </c>
    </row>
    <row r="864" spans="2:65" s="12" customFormat="1" x14ac:dyDescent="0.2">
      <c r="B864" s="162"/>
      <c r="C864" s="241"/>
      <c r="D864" s="238" t="s">
        <v>147</v>
      </c>
      <c r="E864" s="242" t="s">
        <v>1</v>
      </c>
      <c r="F864" s="243" t="s">
        <v>517</v>
      </c>
      <c r="G864" s="241"/>
      <c r="H864" s="242" t="s">
        <v>1</v>
      </c>
      <c r="I864" s="164"/>
      <c r="L864" s="162"/>
      <c r="M864" s="165"/>
      <c r="N864" s="166"/>
      <c r="O864" s="166"/>
      <c r="P864" s="166"/>
      <c r="Q864" s="166"/>
      <c r="R864" s="166"/>
      <c r="S864" s="166"/>
      <c r="T864" s="167"/>
      <c r="AT864" s="163" t="s">
        <v>147</v>
      </c>
      <c r="AU864" s="163" t="s">
        <v>85</v>
      </c>
      <c r="AV864" s="12" t="s">
        <v>83</v>
      </c>
      <c r="AW864" s="12" t="s">
        <v>32</v>
      </c>
      <c r="AX864" s="12" t="s">
        <v>75</v>
      </c>
      <c r="AY864" s="163" t="s">
        <v>134</v>
      </c>
    </row>
    <row r="865" spans="2:51" s="12" customFormat="1" x14ac:dyDescent="0.2">
      <c r="B865" s="162"/>
      <c r="C865" s="241"/>
      <c r="D865" s="238" t="s">
        <v>147</v>
      </c>
      <c r="E865" s="242" t="s">
        <v>1</v>
      </c>
      <c r="F865" s="243" t="s">
        <v>518</v>
      </c>
      <c r="G865" s="241"/>
      <c r="H865" s="242" t="s">
        <v>1</v>
      </c>
      <c r="I865" s="164"/>
      <c r="L865" s="162"/>
      <c r="M865" s="165"/>
      <c r="N865" s="166"/>
      <c r="O865" s="166"/>
      <c r="P865" s="166"/>
      <c r="Q865" s="166"/>
      <c r="R865" s="166"/>
      <c r="S865" s="166"/>
      <c r="T865" s="167"/>
      <c r="AT865" s="163" t="s">
        <v>147</v>
      </c>
      <c r="AU865" s="163" t="s">
        <v>85</v>
      </c>
      <c r="AV865" s="12" t="s">
        <v>83</v>
      </c>
      <c r="AW865" s="12" t="s">
        <v>32</v>
      </c>
      <c r="AX865" s="12" t="s">
        <v>75</v>
      </c>
      <c r="AY865" s="163" t="s">
        <v>134</v>
      </c>
    </row>
    <row r="866" spans="2:51" s="12" customFormat="1" x14ac:dyDescent="0.2">
      <c r="B866" s="162"/>
      <c r="C866" s="241"/>
      <c r="D866" s="238" t="s">
        <v>147</v>
      </c>
      <c r="E866" s="242" t="s">
        <v>1</v>
      </c>
      <c r="F866" s="243" t="s">
        <v>519</v>
      </c>
      <c r="G866" s="241"/>
      <c r="H866" s="242" t="s">
        <v>1</v>
      </c>
      <c r="I866" s="164"/>
      <c r="L866" s="162"/>
      <c r="M866" s="165"/>
      <c r="N866" s="166"/>
      <c r="O866" s="166"/>
      <c r="P866" s="166"/>
      <c r="Q866" s="166"/>
      <c r="R866" s="166"/>
      <c r="S866" s="166"/>
      <c r="T866" s="167"/>
      <c r="AT866" s="163" t="s">
        <v>147</v>
      </c>
      <c r="AU866" s="163" t="s">
        <v>85</v>
      </c>
      <c r="AV866" s="12" t="s">
        <v>83</v>
      </c>
      <c r="AW866" s="12" t="s">
        <v>32</v>
      </c>
      <c r="AX866" s="12" t="s">
        <v>75</v>
      </c>
      <c r="AY866" s="163" t="s">
        <v>134</v>
      </c>
    </row>
    <row r="867" spans="2:51" s="13" customFormat="1" x14ac:dyDescent="0.2">
      <c r="B867" s="168"/>
      <c r="C867" s="244"/>
      <c r="D867" s="238" t="s">
        <v>147</v>
      </c>
      <c r="E867" s="245" t="s">
        <v>1</v>
      </c>
      <c r="F867" s="246" t="s">
        <v>520</v>
      </c>
      <c r="G867" s="244"/>
      <c r="H867" s="247">
        <v>44</v>
      </c>
      <c r="I867" s="170"/>
      <c r="L867" s="168"/>
      <c r="M867" s="171"/>
      <c r="N867" s="172"/>
      <c r="O867" s="172"/>
      <c r="P867" s="172"/>
      <c r="Q867" s="172"/>
      <c r="R867" s="172"/>
      <c r="S867" s="172"/>
      <c r="T867" s="173"/>
      <c r="AT867" s="169" t="s">
        <v>147</v>
      </c>
      <c r="AU867" s="169" t="s">
        <v>85</v>
      </c>
      <c r="AV867" s="13" t="s">
        <v>85</v>
      </c>
      <c r="AW867" s="13" t="s">
        <v>32</v>
      </c>
      <c r="AX867" s="13" t="s">
        <v>75</v>
      </c>
      <c r="AY867" s="169" t="s">
        <v>134</v>
      </c>
    </row>
    <row r="868" spans="2:51" s="12" customFormat="1" x14ac:dyDescent="0.2">
      <c r="B868" s="162"/>
      <c r="C868" s="241"/>
      <c r="D868" s="238" t="s">
        <v>147</v>
      </c>
      <c r="E868" s="242" t="s">
        <v>1</v>
      </c>
      <c r="F868" s="243" t="s">
        <v>521</v>
      </c>
      <c r="G868" s="241"/>
      <c r="H868" s="242" t="s">
        <v>1</v>
      </c>
      <c r="I868" s="164"/>
      <c r="L868" s="162"/>
      <c r="M868" s="165"/>
      <c r="N868" s="166"/>
      <c r="O868" s="166"/>
      <c r="P868" s="166"/>
      <c r="Q868" s="166"/>
      <c r="R868" s="166"/>
      <c r="S868" s="166"/>
      <c r="T868" s="167"/>
      <c r="AT868" s="163" t="s">
        <v>147</v>
      </c>
      <c r="AU868" s="163" t="s">
        <v>85</v>
      </c>
      <c r="AV868" s="12" t="s">
        <v>83</v>
      </c>
      <c r="AW868" s="12" t="s">
        <v>32</v>
      </c>
      <c r="AX868" s="12" t="s">
        <v>75</v>
      </c>
      <c r="AY868" s="163" t="s">
        <v>134</v>
      </c>
    </row>
    <row r="869" spans="2:51" s="12" customFormat="1" x14ac:dyDescent="0.2">
      <c r="B869" s="162"/>
      <c r="C869" s="241"/>
      <c r="D869" s="238" t="s">
        <v>147</v>
      </c>
      <c r="E869" s="242" t="s">
        <v>1</v>
      </c>
      <c r="F869" s="243" t="s">
        <v>518</v>
      </c>
      <c r="G869" s="241"/>
      <c r="H869" s="242" t="s">
        <v>1</v>
      </c>
      <c r="I869" s="164"/>
      <c r="L869" s="162"/>
      <c r="M869" s="165"/>
      <c r="N869" s="166"/>
      <c r="O869" s="166"/>
      <c r="P869" s="166"/>
      <c r="Q869" s="166"/>
      <c r="R869" s="166"/>
      <c r="S869" s="166"/>
      <c r="T869" s="167"/>
      <c r="AT869" s="163" t="s">
        <v>147</v>
      </c>
      <c r="AU869" s="163" t="s">
        <v>85</v>
      </c>
      <c r="AV869" s="12" t="s">
        <v>83</v>
      </c>
      <c r="AW869" s="12" t="s">
        <v>32</v>
      </c>
      <c r="AX869" s="12" t="s">
        <v>75</v>
      </c>
      <c r="AY869" s="163" t="s">
        <v>134</v>
      </c>
    </row>
    <row r="870" spans="2:51" s="12" customFormat="1" x14ac:dyDescent="0.2">
      <c r="B870" s="162"/>
      <c r="C870" s="241"/>
      <c r="D870" s="238" t="s">
        <v>147</v>
      </c>
      <c r="E870" s="242" t="s">
        <v>1</v>
      </c>
      <c r="F870" s="243" t="s">
        <v>522</v>
      </c>
      <c r="G870" s="241"/>
      <c r="H870" s="242" t="s">
        <v>1</v>
      </c>
      <c r="I870" s="164"/>
      <c r="L870" s="162"/>
      <c r="M870" s="165"/>
      <c r="N870" s="166"/>
      <c r="O870" s="166"/>
      <c r="P870" s="166"/>
      <c r="Q870" s="166"/>
      <c r="R870" s="166"/>
      <c r="S870" s="166"/>
      <c r="T870" s="167"/>
      <c r="AT870" s="163" t="s">
        <v>147</v>
      </c>
      <c r="AU870" s="163" t="s">
        <v>85</v>
      </c>
      <c r="AV870" s="12" t="s">
        <v>83</v>
      </c>
      <c r="AW870" s="12" t="s">
        <v>32</v>
      </c>
      <c r="AX870" s="12" t="s">
        <v>75</v>
      </c>
      <c r="AY870" s="163" t="s">
        <v>134</v>
      </c>
    </row>
    <row r="871" spans="2:51" s="13" customFormat="1" x14ac:dyDescent="0.2">
      <c r="B871" s="168"/>
      <c r="C871" s="244"/>
      <c r="D871" s="238" t="s">
        <v>147</v>
      </c>
      <c r="E871" s="245" t="s">
        <v>1</v>
      </c>
      <c r="F871" s="246" t="s">
        <v>310</v>
      </c>
      <c r="G871" s="244"/>
      <c r="H871" s="247">
        <v>18</v>
      </c>
      <c r="I871" s="170"/>
      <c r="L871" s="168"/>
      <c r="M871" s="171"/>
      <c r="N871" s="172"/>
      <c r="O871" s="172"/>
      <c r="P871" s="172"/>
      <c r="Q871" s="172"/>
      <c r="R871" s="172"/>
      <c r="S871" s="172"/>
      <c r="T871" s="173"/>
      <c r="AT871" s="169" t="s">
        <v>147</v>
      </c>
      <c r="AU871" s="169" t="s">
        <v>85</v>
      </c>
      <c r="AV871" s="13" t="s">
        <v>85</v>
      </c>
      <c r="AW871" s="13" t="s">
        <v>32</v>
      </c>
      <c r="AX871" s="13" t="s">
        <v>75</v>
      </c>
      <c r="AY871" s="169" t="s">
        <v>134</v>
      </c>
    </row>
    <row r="872" spans="2:51" s="12" customFormat="1" ht="22.5" x14ac:dyDescent="0.2">
      <c r="B872" s="162"/>
      <c r="C872" s="241"/>
      <c r="D872" s="238" t="s">
        <v>147</v>
      </c>
      <c r="E872" s="242" t="s">
        <v>1</v>
      </c>
      <c r="F872" s="243" t="s">
        <v>398</v>
      </c>
      <c r="G872" s="241"/>
      <c r="H872" s="242" t="s">
        <v>1</v>
      </c>
      <c r="I872" s="164"/>
      <c r="L872" s="162"/>
      <c r="M872" s="165"/>
      <c r="N872" s="166"/>
      <c r="O872" s="166"/>
      <c r="P872" s="166"/>
      <c r="Q872" s="166"/>
      <c r="R872" s="166"/>
      <c r="S872" s="166"/>
      <c r="T872" s="167"/>
      <c r="AT872" s="163" t="s">
        <v>147</v>
      </c>
      <c r="AU872" s="163" t="s">
        <v>85</v>
      </c>
      <c r="AV872" s="12" t="s">
        <v>83</v>
      </c>
      <c r="AW872" s="12" t="s">
        <v>32</v>
      </c>
      <c r="AX872" s="12" t="s">
        <v>75</v>
      </c>
      <c r="AY872" s="163" t="s">
        <v>134</v>
      </c>
    </row>
    <row r="873" spans="2:51" s="12" customFormat="1" x14ac:dyDescent="0.2">
      <c r="B873" s="162"/>
      <c r="C873" s="241"/>
      <c r="D873" s="238" t="s">
        <v>147</v>
      </c>
      <c r="E873" s="242" t="s">
        <v>1</v>
      </c>
      <c r="F873" s="243" t="s">
        <v>523</v>
      </c>
      <c r="G873" s="241"/>
      <c r="H873" s="242" t="s">
        <v>1</v>
      </c>
      <c r="I873" s="164"/>
      <c r="L873" s="162"/>
      <c r="M873" s="165"/>
      <c r="N873" s="166"/>
      <c r="O873" s="166"/>
      <c r="P873" s="166"/>
      <c r="Q873" s="166"/>
      <c r="R873" s="166"/>
      <c r="S873" s="166"/>
      <c r="T873" s="167"/>
      <c r="AT873" s="163" t="s">
        <v>147</v>
      </c>
      <c r="AU873" s="163" t="s">
        <v>85</v>
      </c>
      <c r="AV873" s="12" t="s">
        <v>83</v>
      </c>
      <c r="AW873" s="12" t="s">
        <v>32</v>
      </c>
      <c r="AX873" s="12" t="s">
        <v>75</v>
      </c>
      <c r="AY873" s="163" t="s">
        <v>134</v>
      </c>
    </row>
    <row r="874" spans="2:51" s="12" customFormat="1" x14ac:dyDescent="0.2">
      <c r="B874" s="162"/>
      <c r="C874" s="241"/>
      <c r="D874" s="238" t="s">
        <v>147</v>
      </c>
      <c r="E874" s="242" t="s">
        <v>1</v>
      </c>
      <c r="F874" s="243" t="s">
        <v>524</v>
      </c>
      <c r="G874" s="241"/>
      <c r="H874" s="242" t="s">
        <v>1</v>
      </c>
      <c r="I874" s="164"/>
      <c r="L874" s="162"/>
      <c r="M874" s="165"/>
      <c r="N874" s="166"/>
      <c r="O874" s="166"/>
      <c r="P874" s="166"/>
      <c r="Q874" s="166"/>
      <c r="R874" s="166"/>
      <c r="S874" s="166"/>
      <c r="T874" s="167"/>
      <c r="AT874" s="163" t="s">
        <v>147</v>
      </c>
      <c r="AU874" s="163" t="s">
        <v>85</v>
      </c>
      <c r="AV874" s="12" t="s">
        <v>83</v>
      </c>
      <c r="AW874" s="12" t="s">
        <v>32</v>
      </c>
      <c r="AX874" s="12" t="s">
        <v>75</v>
      </c>
      <c r="AY874" s="163" t="s">
        <v>134</v>
      </c>
    </row>
    <row r="875" spans="2:51" s="13" customFormat="1" x14ac:dyDescent="0.2">
      <c r="B875" s="168"/>
      <c r="C875" s="244"/>
      <c r="D875" s="238" t="s">
        <v>147</v>
      </c>
      <c r="E875" s="245" t="s">
        <v>1</v>
      </c>
      <c r="F875" s="246" t="s">
        <v>525</v>
      </c>
      <c r="G875" s="244"/>
      <c r="H875" s="247">
        <v>237.08</v>
      </c>
      <c r="I875" s="170"/>
      <c r="L875" s="168"/>
      <c r="M875" s="171"/>
      <c r="N875" s="172"/>
      <c r="O875" s="172"/>
      <c r="P875" s="172"/>
      <c r="Q875" s="172"/>
      <c r="R875" s="172"/>
      <c r="S875" s="172"/>
      <c r="T875" s="173"/>
      <c r="AT875" s="169" t="s">
        <v>147</v>
      </c>
      <c r="AU875" s="169" t="s">
        <v>85</v>
      </c>
      <c r="AV875" s="13" t="s">
        <v>85</v>
      </c>
      <c r="AW875" s="13" t="s">
        <v>32</v>
      </c>
      <c r="AX875" s="13" t="s">
        <v>75</v>
      </c>
      <c r="AY875" s="169" t="s">
        <v>134</v>
      </c>
    </row>
    <row r="876" spans="2:51" s="12" customFormat="1" ht="22.5" x14ac:dyDescent="0.2">
      <c r="B876" s="162"/>
      <c r="C876" s="241"/>
      <c r="D876" s="238" t="s">
        <v>147</v>
      </c>
      <c r="E876" s="242" t="s">
        <v>1</v>
      </c>
      <c r="F876" s="243" t="s">
        <v>398</v>
      </c>
      <c r="G876" s="241"/>
      <c r="H876" s="242" t="s">
        <v>1</v>
      </c>
      <c r="I876" s="164"/>
      <c r="L876" s="162"/>
      <c r="M876" s="165"/>
      <c r="N876" s="166"/>
      <c r="O876" s="166"/>
      <c r="P876" s="166"/>
      <c r="Q876" s="166"/>
      <c r="R876" s="166"/>
      <c r="S876" s="166"/>
      <c r="T876" s="167"/>
      <c r="AT876" s="163" t="s">
        <v>147</v>
      </c>
      <c r="AU876" s="163" t="s">
        <v>85</v>
      </c>
      <c r="AV876" s="12" t="s">
        <v>83</v>
      </c>
      <c r="AW876" s="12" t="s">
        <v>32</v>
      </c>
      <c r="AX876" s="12" t="s">
        <v>75</v>
      </c>
      <c r="AY876" s="163" t="s">
        <v>134</v>
      </c>
    </row>
    <row r="877" spans="2:51" s="12" customFormat="1" x14ac:dyDescent="0.2">
      <c r="B877" s="162"/>
      <c r="C877" s="241"/>
      <c r="D877" s="238" t="s">
        <v>147</v>
      </c>
      <c r="E877" s="242" t="s">
        <v>1</v>
      </c>
      <c r="F877" s="243" t="s">
        <v>399</v>
      </c>
      <c r="G877" s="241"/>
      <c r="H877" s="242" t="s">
        <v>1</v>
      </c>
      <c r="I877" s="164"/>
      <c r="L877" s="162"/>
      <c r="M877" s="165"/>
      <c r="N877" s="166"/>
      <c r="O877" s="166"/>
      <c r="P877" s="166"/>
      <c r="Q877" s="166"/>
      <c r="R877" s="166"/>
      <c r="S877" s="166"/>
      <c r="T877" s="167"/>
      <c r="AT877" s="163" t="s">
        <v>147</v>
      </c>
      <c r="AU877" s="163" t="s">
        <v>85</v>
      </c>
      <c r="AV877" s="12" t="s">
        <v>83</v>
      </c>
      <c r="AW877" s="12" t="s">
        <v>32</v>
      </c>
      <c r="AX877" s="12" t="s">
        <v>75</v>
      </c>
      <c r="AY877" s="163" t="s">
        <v>134</v>
      </c>
    </row>
    <row r="878" spans="2:51" s="12" customFormat="1" x14ac:dyDescent="0.2">
      <c r="B878" s="162"/>
      <c r="C878" s="241"/>
      <c r="D878" s="238" t="s">
        <v>147</v>
      </c>
      <c r="E878" s="242" t="s">
        <v>1</v>
      </c>
      <c r="F878" s="243" t="s">
        <v>400</v>
      </c>
      <c r="G878" s="241"/>
      <c r="H878" s="242" t="s">
        <v>1</v>
      </c>
      <c r="I878" s="164"/>
      <c r="L878" s="162"/>
      <c r="M878" s="165"/>
      <c r="N878" s="166"/>
      <c r="O878" s="166"/>
      <c r="P878" s="166"/>
      <c r="Q878" s="166"/>
      <c r="R878" s="166"/>
      <c r="S878" s="166"/>
      <c r="T878" s="167"/>
      <c r="AT878" s="163" t="s">
        <v>147</v>
      </c>
      <c r="AU878" s="163" t="s">
        <v>85</v>
      </c>
      <c r="AV878" s="12" t="s">
        <v>83</v>
      </c>
      <c r="AW878" s="12" t="s">
        <v>32</v>
      </c>
      <c r="AX878" s="12" t="s">
        <v>75</v>
      </c>
      <c r="AY878" s="163" t="s">
        <v>134</v>
      </c>
    </row>
    <row r="879" spans="2:51" s="13" customFormat="1" x14ac:dyDescent="0.2">
      <c r="B879" s="168"/>
      <c r="C879" s="244"/>
      <c r="D879" s="238" t="s">
        <v>147</v>
      </c>
      <c r="E879" s="245" t="s">
        <v>1</v>
      </c>
      <c r="F879" s="246" t="s">
        <v>393</v>
      </c>
      <c r="G879" s="244"/>
      <c r="H879" s="247">
        <v>320</v>
      </c>
      <c r="I879" s="170"/>
      <c r="L879" s="168"/>
      <c r="M879" s="171"/>
      <c r="N879" s="172"/>
      <c r="O879" s="172"/>
      <c r="P879" s="172"/>
      <c r="Q879" s="172"/>
      <c r="R879" s="172"/>
      <c r="S879" s="172"/>
      <c r="T879" s="173"/>
      <c r="AT879" s="169" t="s">
        <v>147</v>
      </c>
      <c r="AU879" s="169" t="s">
        <v>85</v>
      </c>
      <c r="AV879" s="13" t="s">
        <v>85</v>
      </c>
      <c r="AW879" s="13" t="s">
        <v>32</v>
      </c>
      <c r="AX879" s="13" t="s">
        <v>75</v>
      </c>
      <c r="AY879" s="169" t="s">
        <v>134</v>
      </c>
    </row>
    <row r="880" spans="2:51" s="14" customFormat="1" x14ac:dyDescent="0.2">
      <c r="B880" s="174"/>
      <c r="C880" s="248"/>
      <c r="D880" s="238" t="s">
        <v>147</v>
      </c>
      <c r="E880" s="249" t="s">
        <v>1</v>
      </c>
      <c r="F880" s="250" t="s">
        <v>152</v>
      </c>
      <c r="G880" s="248"/>
      <c r="H880" s="251">
        <v>619.08000000000004</v>
      </c>
      <c r="I880" s="176"/>
      <c r="L880" s="174"/>
      <c r="M880" s="177"/>
      <c r="N880" s="178"/>
      <c r="O880" s="178"/>
      <c r="P880" s="178"/>
      <c r="Q880" s="178"/>
      <c r="R880" s="178"/>
      <c r="S880" s="178"/>
      <c r="T880" s="179"/>
      <c r="AT880" s="175" t="s">
        <v>147</v>
      </c>
      <c r="AU880" s="175" t="s">
        <v>85</v>
      </c>
      <c r="AV880" s="14" t="s">
        <v>141</v>
      </c>
      <c r="AW880" s="14" t="s">
        <v>32</v>
      </c>
      <c r="AX880" s="14" t="s">
        <v>83</v>
      </c>
      <c r="AY880" s="175" t="s">
        <v>134</v>
      </c>
    </row>
    <row r="881" spans="2:65" s="1" customFormat="1" ht="16.5" customHeight="1" x14ac:dyDescent="0.2">
      <c r="B881" s="151"/>
      <c r="C881" s="232">
        <v>51</v>
      </c>
      <c r="D881" s="232" t="s">
        <v>136</v>
      </c>
      <c r="E881" s="233" t="s">
        <v>535</v>
      </c>
      <c r="F881" s="234" t="s">
        <v>536</v>
      </c>
      <c r="G881" s="235" t="s">
        <v>163</v>
      </c>
      <c r="H881" s="236">
        <v>619.08000000000004</v>
      </c>
      <c r="I881" s="153"/>
      <c r="J881" s="154">
        <f>ROUND(I881*H881,2)</f>
        <v>0</v>
      </c>
      <c r="K881" s="152" t="s">
        <v>389</v>
      </c>
      <c r="L881" s="31"/>
      <c r="M881" s="155" t="s">
        <v>1</v>
      </c>
      <c r="N881" s="156" t="s">
        <v>40</v>
      </c>
      <c r="O881" s="54"/>
      <c r="P881" s="157">
        <f>O881*H881</f>
        <v>0</v>
      </c>
      <c r="Q881" s="157">
        <v>0</v>
      </c>
      <c r="R881" s="157">
        <f>Q881*H881</f>
        <v>0</v>
      </c>
      <c r="S881" s="157">
        <v>0</v>
      </c>
      <c r="T881" s="158">
        <f>S881*H881</f>
        <v>0</v>
      </c>
      <c r="AR881" s="159" t="s">
        <v>141</v>
      </c>
      <c r="AT881" s="159" t="s">
        <v>136</v>
      </c>
      <c r="AU881" s="159" t="s">
        <v>85</v>
      </c>
      <c r="AY881" s="16" t="s">
        <v>134</v>
      </c>
      <c r="BE881" s="160">
        <f>IF(N881="základní",J881,0)</f>
        <v>0</v>
      </c>
      <c r="BF881" s="160">
        <f>IF(N881="snížená",J881,0)</f>
        <v>0</v>
      </c>
      <c r="BG881" s="160">
        <f>IF(N881="zákl. přenesená",J881,0)</f>
        <v>0</v>
      </c>
      <c r="BH881" s="160">
        <f>IF(N881="sníž. přenesená",J881,0)</f>
        <v>0</v>
      </c>
      <c r="BI881" s="160">
        <f>IF(N881="nulová",J881,0)</f>
        <v>0</v>
      </c>
      <c r="BJ881" s="16" t="s">
        <v>83</v>
      </c>
      <c r="BK881" s="160">
        <f>ROUND(I881*H881,2)</f>
        <v>0</v>
      </c>
      <c r="BL881" s="16" t="s">
        <v>141</v>
      </c>
      <c r="BM881" s="159" t="s">
        <v>537</v>
      </c>
    </row>
    <row r="882" spans="2:65" s="1" customFormat="1" x14ac:dyDescent="0.2">
      <c r="B882" s="31"/>
      <c r="C882" s="237"/>
      <c r="D882" s="238" t="s">
        <v>143</v>
      </c>
      <c r="E882" s="237"/>
      <c r="F882" s="239" t="s">
        <v>538</v>
      </c>
      <c r="G882" s="237"/>
      <c r="H882" s="237"/>
      <c r="I882" s="90"/>
      <c r="L882" s="31"/>
      <c r="M882" s="161"/>
      <c r="N882" s="54"/>
      <c r="O882" s="54"/>
      <c r="P882" s="54"/>
      <c r="Q882" s="54"/>
      <c r="R882" s="54"/>
      <c r="S882" s="54"/>
      <c r="T882" s="55"/>
      <c r="AT882" s="16" t="s">
        <v>143</v>
      </c>
      <c r="AU882" s="16" t="s">
        <v>85</v>
      </c>
    </row>
    <row r="883" spans="2:65" s="1" customFormat="1" ht="29.25" x14ac:dyDescent="0.2">
      <c r="B883" s="31"/>
      <c r="C883" s="237"/>
      <c r="D883" s="238" t="s">
        <v>145</v>
      </c>
      <c r="E883" s="237"/>
      <c r="F883" s="240" t="s">
        <v>539</v>
      </c>
      <c r="G883" s="237"/>
      <c r="H883" s="237"/>
      <c r="I883" s="90"/>
      <c r="L883" s="31"/>
      <c r="M883" s="161"/>
      <c r="N883" s="54"/>
      <c r="O883" s="54"/>
      <c r="P883" s="54"/>
      <c r="Q883" s="54"/>
      <c r="R883" s="54"/>
      <c r="S883" s="54"/>
      <c r="T883" s="55"/>
      <c r="AT883" s="16" t="s">
        <v>145</v>
      </c>
      <c r="AU883" s="16" t="s">
        <v>85</v>
      </c>
    </row>
    <row r="884" spans="2:65" s="1" customFormat="1" ht="19.5" x14ac:dyDescent="0.2">
      <c r="B884" s="31"/>
      <c r="C884" s="237"/>
      <c r="D884" s="238" t="s">
        <v>540</v>
      </c>
      <c r="E884" s="237"/>
      <c r="F884" s="240" t="s">
        <v>541</v>
      </c>
      <c r="G884" s="237"/>
      <c r="H884" s="237"/>
      <c r="I884" s="90"/>
      <c r="L884" s="31"/>
      <c r="M884" s="161"/>
      <c r="N884" s="54"/>
      <c r="O884" s="54"/>
      <c r="P884" s="54"/>
      <c r="Q884" s="54"/>
      <c r="R884" s="54"/>
      <c r="S884" s="54"/>
      <c r="T884" s="55"/>
      <c r="AT884" s="16" t="s">
        <v>540</v>
      </c>
      <c r="AU884" s="16" t="s">
        <v>85</v>
      </c>
    </row>
    <row r="885" spans="2:65" s="12" customFormat="1" ht="22.5" x14ac:dyDescent="0.2">
      <c r="B885" s="162"/>
      <c r="C885" s="241"/>
      <c r="D885" s="238" t="s">
        <v>147</v>
      </c>
      <c r="E885" s="242" t="s">
        <v>1</v>
      </c>
      <c r="F885" s="243" t="s">
        <v>516</v>
      </c>
      <c r="G885" s="241"/>
      <c r="H885" s="242" t="s">
        <v>1</v>
      </c>
      <c r="I885" s="164"/>
      <c r="L885" s="162"/>
      <c r="M885" s="165"/>
      <c r="N885" s="166"/>
      <c r="O885" s="166"/>
      <c r="P885" s="166"/>
      <c r="Q885" s="166"/>
      <c r="R885" s="166"/>
      <c r="S885" s="166"/>
      <c r="T885" s="167"/>
      <c r="AT885" s="163" t="s">
        <v>147</v>
      </c>
      <c r="AU885" s="163" t="s">
        <v>85</v>
      </c>
      <c r="AV885" s="12" t="s">
        <v>83</v>
      </c>
      <c r="AW885" s="12" t="s">
        <v>32</v>
      </c>
      <c r="AX885" s="12" t="s">
        <v>75</v>
      </c>
      <c r="AY885" s="163" t="s">
        <v>134</v>
      </c>
    </row>
    <row r="886" spans="2:65" s="12" customFormat="1" x14ac:dyDescent="0.2">
      <c r="B886" s="162"/>
      <c r="C886" s="241"/>
      <c r="D886" s="238" t="s">
        <v>147</v>
      </c>
      <c r="E886" s="242" t="s">
        <v>1</v>
      </c>
      <c r="F886" s="243" t="s">
        <v>517</v>
      </c>
      <c r="G886" s="241"/>
      <c r="H886" s="242" t="s">
        <v>1</v>
      </c>
      <c r="I886" s="164"/>
      <c r="L886" s="162"/>
      <c r="M886" s="165"/>
      <c r="N886" s="166"/>
      <c r="O886" s="166"/>
      <c r="P886" s="166"/>
      <c r="Q886" s="166"/>
      <c r="R886" s="166"/>
      <c r="S886" s="166"/>
      <c r="T886" s="167"/>
      <c r="AT886" s="163" t="s">
        <v>147</v>
      </c>
      <c r="AU886" s="163" t="s">
        <v>85</v>
      </c>
      <c r="AV886" s="12" t="s">
        <v>83</v>
      </c>
      <c r="AW886" s="12" t="s">
        <v>32</v>
      </c>
      <c r="AX886" s="12" t="s">
        <v>75</v>
      </c>
      <c r="AY886" s="163" t="s">
        <v>134</v>
      </c>
    </row>
    <row r="887" spans="2:65" s="12" customFormat="1" x14ac:dyDescent="0.2">
      <c r="B887" s="162"/>
      <c r="C887" s="241"/>
      <c r="D887" s="238" t="s">
        <v>147</v>
      </c>
      <c r="E887" s="242" t="s">
        <v>1</v>
      </c>
      <c r="F887" s="243" t="s">
        <v>518</v>
      </c>
      <c r="G887" s="241"/>
      <c r="H887" s="242" t="s">
        <v>1</v>
      </c>
      <c r="I887" s="164"/>
      <c r="L887" s="162"/>
      <c r="M887" s="165"/>
      <c r="N887" s="166"/>
      <c r="O887" s="166"/>
      <c r="P887" s="166"/>
      <c r="Q887" s="166"/>
      <c r="R887" s="166"/>
      <c r="S887" s="166"/>
      <c r="T887" s="167"/>
      <c r="AT887" s="163" t="s">
        <v>147</v>
      </c>
      <c r="AU887" s="163" t="s">
        <v>85</v>
      </c>
      <c r="AV887" s="12" t="s">
        <v>83</v>
      </c>
      <c r="AW887" s="12" t="s">
        <v>32</v>
      </c>
      <c r="AX887" s="12" t="s">
        <v>75</v>
      </c>
      <c r="AY887" s="163" t="s">
        <v>134</v>
      </c>
    </row>
    <row r="888" spans="2:65" s="12" customFormat="1" x14ac:dyDescent="0.2">
      <c r="B888" s="162"/>
      <c r="C888" s="241"/>
      <c r="D888" s="238" t="s">
        <v>147</v>
      </c>
      <c r="E888" s="242" t="s">
        <v>1</v>
      </c>
      <c r="F888" s="243" t="s">
        <v>519</v>
      </c>
      <c r="G888" s="241"/>
      <c r="H888" s="242" t="s">
        <v>1</v>
      </c>
      <c r="I888" s="164"/>
      <c r="L888" s="162"/>
      <c r="M888" s="165"/>
      <c r="N888" s="166"/>
      <c r="O888" s="166"/>
      <c r="P888" s="166"/>
      <c r="Q888" s="166"/>
      <c r="R888" s="166"/>
      <c r="S888" s="166"/>
      <c r="T888" s="167"/>
      <c r="AT888" s="163" t="s">
        <v>147</v>
      </c>
      <c r="AU888" s="163" t="s">
        <v>85</v>
      </c>
      <c r="AV888" s="12" t="s">
        <v>83</v>
      </c>
      <c r="AW888" s="12" t="s">
        <v>32</v>
      </c>
      <c r="AX888" s="12" t="s">
        <v>75</v>
      </c>
      <c r="AY888" s="163" t="s">
        <v>134</v>
      </c>
    </row>
    <row r="889" spans="2:65" s="13" customFormat="1" x14ac:dyDescent="0.2">
      <c r="B889" s="168"/>
      <c r="C889" s="244"/>
      <c r="D889" s="238" t="s">
        <v>147</v>
      </c>
      <c r="E889" s="245" t="s">
        <v>1</v>
      </c>
      <c r="F889" s="246" t="s">
        <v>520</v>
      </c>
      <c r="G889" s="244"/>
      <c r="H889" s="247">
        <v>44</v>
      </c>
      <c r="I889" s="170"/>
      <c r="L889" s="168"/>
      <c r="M889" s="171"/>
      <c r="N889" s="172"/>
      <c r="O889" s="172"/>
      <c r="P889" s="172"/>
      <c r="Q889" s="172"/>
      <c r="R889" s="172"/>
      <c r="S889" s="172"/>
      <c r="T889" s="173"/>
      <c r="AT889" s="169" t="s">
        <v>147</v>
      </c>
      <c r="AU889" s="169" t="s">
        <v>85</v>
      </c>
      <c r="AV889" s="13" t="s">
        <v>85</v>
      </c>
      <c r="AW889" s="13" t="s">
        <v>32</v>
      </c>
      <c r="AX889" s="13" t="s">
        <v>75</v>
      </c>
      <c r="AY889" s="169" t="s">
        <v>134</v>
      </c>
    </row>
    <row r="890" spans="2:65" s="12" customFormat="1" x14ac:dyDescent="0.2">
      <c r="B890" s="162"/>
      <c r="C890" s="241"/>
      <c r="D890" s="238" t="s">
        <v>147</v>
      </c>
      <c r="E890" s="242" t="s">
        <v>1</v>
      </c>
      <c r="F890" s="243" t="s">
        <v>521</v>
      </c>
      <c r="G890" s="241"/>
      <c r="H890" s="242" t="s">
        <v>1</v>
      </c>
      <c r="I890" s="164"/>
      <c r="L890" s="162"/>
      <c r="M890" s="165"/>
      <c r="N890" s="166"/>
      <c r="O890" s="166"/>
      <c r="P890" s="166"/>
      <c r="Q890" s="166"/>
      <c r="R890" s="166"/>
      <c r="S890" s="166"/>
      <c r="T890" s="167"/>
      <c r="AT890" s="163" t="s">
        <v>147</v>
      </c>
      <c r="AU890" s="163" t="s">
        <v>85</v>
      </c>
      <c r="AV890" s="12" t="s">
        <v>83</v>
      </c>
      <c r="AW890" s="12" t="s">
        <v>32</v>
      </c>
      <c r="AX890" s="12" t="s">
        <v>75</v>
      </c>
      <c r="AY890" s="163" t="s">
        <v>134</v>
      </c>
    </row>
    <row r="891" spans="2:65" s="12" customFormat="1" x14ac:dyDescent="0.2">
      <c r="B891" s="162"/>
      <c r="C891" s="241"/>
      <c r="D891" s="238" t="s">
        <v>147</v>
      </c>
      <c r="E891" s="242" t="s">
        <v>1</v>
      </c>
      <c r="F891" s="243" t="s">
        <v>518</v>
      </c>
      <c r="G891" s="241"/>
      <c r="H891" s="242" t="s">
        <v>1</v>
      </c>
      <c r="I891" s="164"/>
      <c r="L891" s="162"/>
      <c r="M891" s="165"/>
      <c r="N891" s="166"/>
      <c r="O891" s="166"/>
      <c r="P891" s="166"/>
      <c r="Q891" s="166"/>
      <c r="R891" s="166"/>
      <c r="S891" s="166"/>
      <c r="T891" s="167"/>
      <c r="AT891" s="163" t="s">
        <v>147</v>
      </c>
      <c r="AU891" s="163" t="s">
        <v>85</v>
      </c>
      <c r="AV891" s="12" t="s">
        <v>83</v>
      </c>
      <c r="AW891" s="12" t="s">
        <v>32</v>
      </c>
      <c r="AX891" s="12" t="s">
        <v>75</v>
      </c>
      <c r="AY891" s="163" t="s">
        <v>134</v>
      </c>
    </row>
    <row r="892" spans="2:65" s="12" customFormat="1" x14ac:dyDescent="0.2">
      <c r="B892" s="162"/>
      <c r="C892" s="241"/>
      <c r="D892" s="238" t="s">
        <v>147</v>
      </c>
      <c r="E892" s="242" t="s">
        <v>1</v>
      </c>
      <c r="F892" s="243" t="s">
        <v>522</v>
      </c>
      <c r="G892" s="241"/>
      <c r="H892" s="242" t="s">
        <v>1</v>
      </c>
      <c r="I892" s="164"/>
      <c r="L892" s="162"/>
      <c r="M892" s="165"/>
      <c r="N892" s="166"/>
      <c r="O892" s="166"/>
      <c r="P892" s="166"/>
      <c r="Q892" s="166"/>
      <c r="R892" s="166"/>
      <c r="S892" s="166"/>
      <c r="T892" s="167"/>
      <c r="AT892" s="163" t="s">
        <v>147</v>
      </c>
      <c r="AU892" s="163" t="s">
        <v>85</v>
      </c>
      <c r="AV892" s="12" t="s">
        <v>83</v>
      </c>
      <c r="AW892" s="12" t="s">
        <v>32</v>
      </c>
      <c r="AX892" s="12" t="s">
        <v>75</v>
      </c>
      <c r="AY892" s="163" t="s">
        <v>134</v>
      </c>
    </row>
    <row r="893" spans="2:65" s="13" customFormat="1" x14ac:dyDescent="0.2">
      <c r="B893" s="168"/>
      <c r="C893" s="244"/>
      <c r="D893" s="238" t="s">
        <v>147</v>
      </c>
      <c r="E893" s="245" t="s">
        <v>1</v>
      </c>
      <c r="F893" s="246" t="s">
        <v>310</v>
      </c>
      <c r="G893" s="244"/>
      <c r="H893" s="247">
        <v>18</v>
      </c>
      <c r="I893" s="170"/>
      <c r="L893" s="168"/>
      <c r="M893" s="171"/>
      <c r="N893" s="172"/>
      <c r="O893" s="172"/>
      <c r="P893" s="172"/>
      <c r="Q893" s="172"/>
      <c r="R893" s="172"/>
      <c r="S893" s="172"/>
      <c r="T893" s="173"/>
      <c r="AT893" s="169" t="s">
        <v>147</v>
      </c>
      <c r="AU893" s="169" t="s">
        <v>85</v>
      </c>
      <c r="AV893" s="13" t="s">
        <v>85</v>
      </c>
      <c r="AW893" s="13" t="s">
        <v>32</v>
      </c>
      <c r="AX893" s="13" t="s">
        <v>75</v>
      </c>
      <c r="AY893" s="169" t="s">
        <v>134</v>
      </c>
    </row>
    <row r="894" spans="2:65" s="12" customFormat="1" ht="22.5" x14ac:dyDescent="0.2">
      <c r="B894" s="162"/>
      <c r="C894" s="241"/>
      <c r="D894" s="238" t="s">
        <v>147</v>
      </c>
      <c r="E894" s="242" t="s">
        <v>1</v>
      </c>
      <c r="F894" s="243" t="s">
        <v>398</v>
      </c>
      <c r="G894" s="241"/>
      <c r="H894" s="242" t="s">
        <v>1</v>
      </c>
      <c r="I894" s="164"/>
      <c r="L894" s="162"/>
      <c r="M894" s="165"/>
      <c r="N894" s="166"/>
      <c r="O894" s="166"/>
      <c r="P894" s="166"/>
      <c r="Q894" s="166"/>
      <c r="R894" s="166"/>
      <c r="S894" s="166"/>
      <c r="T894" s="167"/>
      <c r="AT894" s="163" t="s">
        <v>147</v>
      </c>
      <c r="AU894" s="163" t="s">
        <v>85</v>
      </c>
      <c r="AV894" s="12" t="s">
        <v>83</v>
      </c>
      <c r="AW894" s="12" t="s">
        <v>32</v>
      </c>
      <c r="AX894" s="12" t="s">
        <v>75</v>
      </c>
      <c r="AY894" s="163" t="s">
        <v>134</v>
      </c>
    </row>
    <row r="895" spans="2:65" s="12" customFormat="1" x14ac:dyDescent="0.2">
      <c r="B895" s="162"/>
      <c r="C895" s="241"/>
      <c r="D895" s="238" t="s">
        <v>147</v>
      </c>
      <c r="E895" s="242" t="s">
        <v>1</v>
      </c>
      <c r="F895" s="243" t="s">
        <v>523</v>
      </c>
      <c r="G895" s="241"/>
      <c r="H895" s="242" t="s">
        <v>1</v>
      </c>
      <c r="I895" s="164"/>
      <c r="L895" s="162"/>
      <c r="M895" s="165"/>
      <c r="N895" s="166"/>
      <c r="O895" s="166"/>
      <c r="P895" s="166"/>
      <c r="Q895" s="166"/>
      <c r="R895" s="166"/>
      <c r="S895" s="166"/>
      <c r="T895" s="167"/>
      <c r="AT895" s="163" t="s">
        <v>147</v>
      </c>
      <c r="AU895" s="163" t="s">
        <v>85</v>
      </c>
      <c r="AV895" s="12" t="s">
        <v>83</v>
      </c>
      <c r="AW895" s="12" t="s">
        <v>32</v>
      </c>
      <c r="AX895" s="12" t="s">
        <v>75</v>
      </c>
      <c r="AY895" s="163" t="s">
        <v>134</v>
      </c>
    </row>
    <row r="896" spans="2:65" s="12" customFormat="1" x14ac:dyDescent="0.2">
      <c r="B896" s="162"/>
      <c r="C896" s="241"/>
      <c r="D896" s="238" t="s">
        <v>147</v>
      </c>
      <c r="E896" s="242" t="s">
        <v>1</v>
      </c>
      <c r="F896" s="243" t="s">
        <v>524</v>
      </c>
      <c r="G896" s="241"/>
      <c r="H896" s="242" t="s">
        <v>1</v>
      </c>
      <c r="I896" s="164"/>
      <c r="L896" s="162"/>
      <c r="M896" s="165"/>
      <c r="N896" s="166"/>
      <c r="O896" s="166"/>
      <c r="P896" s="166"/>
      <c r="Q896" s="166"/>
      <c r="R896" s="166"/>
      <c r="S896" s="166"/>
      <c r="T896" s="167"/>
      <c r="AT896" s="163" t="s">
        <v>147</v>
      </c>
      <c r="AU896" s="163" t="s">
        <v>85</v>
      </c>
      <c r="AV896" s="12" t="s">
        <v>83</v>
      </c>
      <c r="AW896" s="12" t="s">
        <v>32</v>
      </c>
      <c r="AX896" s="12" t="s">
        <v>75</v>
      </c>
      <c r="AY896" s="163" t="s">
        <v>134</v>
      </c>
    </row>
    <row r="897" spans="2:65" s="13" customFormat="1" x14ac:dyDescent="0.2">
      <c r="B897" s="168"/>
      <c r="C897" s="244"/>
      <c r="D897" s="238" t="s">
        <v>147</v>
      </c>
      <c r="E897" s="245" t="s">
        <v>1</v>
      </c>
      <c r="F897" s="246" t="s">
        <v>525</v>
      </c>
      <c r="G897" s="244"/>
      <c r="H897" s="247">
        <v>237.08</v>
      </c>
      <c r="I897" s="170"/>
      <c r="L897" s="168"/>
      <c r="M897" s="171"/>
      <c r="N897" s="172"/>
      <c r="O897" s="172"/>
      <c r="P897" s="172"/>
      <c r="Q897" s="172"/>
      <c r="R897" s="172"/>
      <c r="S897" s="172"/>
      <c r="T897" s="173"/>
      <c r="AT897" s="169" t="s">
        <v>147</v>
      </c>
      <c r="AU897" s="169" t="s">
        <v>85</v>
      </c>
      <c r="AV897" s="13" t="s">
        <v>85</v>
      </c>
      <c r="AW897" s="13" t="s">
        <v>32</v>
      </c>
      <c r="AX897" s="13" t="s">
        <v>75</v>
      </c>
      <c r="AY897" s="169" t="s">
        <v>134</v>
      </c>
    </row>
    <row r="898" spans="2:65" s="12" customFormat="1" ht="22.5" x14ac:dyDescent="0.2">
      <c r="B898" s="162"/>
      <c r="C898" s="241"/>
      <c r="D898" s="238" t="s">
        <v>147</v>
      </c>
      <c r="E898" s="242" t="s">
        <v>1</v>
      </c>
      <c r="F898" s="243" t="s">
        <v>398</v>
      </c>
      <c r="G898" s="241"/>
      <c r="H898" s="242" t="s">
        <v>1</v>
      </c>
      <c r="I898" s="164"/>
      <c r="L898" s="162"/>
      <c r="M898" s="165"/>
      <c r="N898" s="166"/>
      <c r="O898" s="166"/>
      <c r="P898" s="166"/>
      <c r="Q898" s="166"/>
      <c r="R898" s="166"/>
      <c r="S898" s="166"/>
      <c r="T898" s="167"/>
      <c r="AT898" s="163" t="s">
        <v>147</v>
      </c>
      <c r="AU898" s="163" t="s">
        <v>85</v>
      </c>
      <c r="AV898" s="12" t="s">
        <v>83</v>
      </c>
      <c r="AW898" s="12" t="s">
        <v>32</v>
      </c>
      <c r="AX898" s="12" t="s">
        <v>75</v>
      </c>
      <c r="AY898" s="163" t="s">
        <v>134</v>
      </c>
    </row>
    <row r="899" spans="2:65" s="12" customFormat="1" x14ac:dyDescent="0.2">
      <c r="B899" s="162"/>
      <c r="C899" s="241"/>
      <c r="D899" s="238" t="s">
        <v>147</v>
      </c>
      <c r="E899" s="242" t="s">
        <v>1</v>
      </c>
      <c r="F899" s="243" t="s">
        <v>399</v>
      </c>
      <c r="G899" s="241"/>
      <c r="H899" s="242" t="s">
        <v>1</v>
      </c>
      <c r="I899" s="164"/>
      <c r="L899" s="162"/>
      <c r="M899" s="165"/>
      <c r="N899" s="166"/>
      <c r="O899" s="166"/>
      <c r="P899" s="166"/>
      <c r="Q899" s="166"/>
      <c r="R899" s="166"/>
      <c r="S899" s="166"/>
      <c r="T899" s="167"/>
      <c r="AT899" s="163" t="s">
        <v>147</v>
      </c>
      <c r="AU899" s="163" t="s">
        <v>85</v>
      </c>
      <c r="AV899" s="12" t="s">
        <v>83</v>
      </c>
      <c r="AW899" s="12" t="s">
        <v>32</v>
      </c>
      <c r="AX899" s="12" t="s">
        <v>75</v>
      </c>
      <c r="AY899" s="163" t="s">
        <v>134</v>
      </c>
    </row>
    <row r="900" spans="2:65" s="12" customFormat="1" x14ac:dyDescent="0.2">
      <c r="B900" s="162"/>
      <c r="C900" s="241"/>
      <c r="D900" s="238" t="s">
        <v>147</v>
      </c>
      <c r="E900" s="242" t="s">
        <v>1</v>
      </c>
      <c r="F900" s="243" t="s">
        <v>400</v>
      </c>
      <c r="G900" s="241"/>
      <c r="H900" s="242" t="s">
        <v>1</v>
      </c>
      <c r="I900" s="164"/>
      <c r="L900" s="162"/>
      <c r="M900" s="165"/>
      <c r="N900" s="166"/>
      <c r="O900" s="166"/>
      <c r="P900" s="166"/>
      <c r="Q900" s="166"/>
      <c r="R900" s="166"/>
      <c r="S900" s="166"/>
      <c r="T900" s="167"/>
      <c r="AT900" s="163" t="s">
        <v>147</v>
      </c>
      <c r="AU900" s="163" t="s">
        <v>85</v>
      </c>
      <c r="AV900" s="12" t="s">
        <v>83</v>
      </c>
      <c r="AW900" s="12" t="s">
        <v>32</v>
      </c>
      <c r="AX900" s="12" t="s">
        <v>75</v>
      </c>
      <c r="AY900" s="163" t="s">
        <v>134</v>
      </c>
    </row>
    <row r="901" spans="2:65" s="13" customFormat="1" x14ac:dyDescent="0.2">
      <c r="B901" s="168"/>
      <c r="C901" s="244"/>
      <c r="D901" s="238" t="s">
        <v>147</v>
      </c>
      <c r="E901" s="245" t="s">
        <v>1</v>
      </c>
      <c r="F901" s="246" t="s">
        <v>393</v>
      </c>
      <c r="G901" s="244"/>
      <c r="H901" s="247">
        <v>320</v>
      </c>
      <c r="I901" s="170"/>
      <c r="L901" s="168"/>
      <c r="M901" s="171"/>
      <c r="N901" s="172"/>
      <c r="O901" s="172"/>
      <c r="P901" s="172"/>
      <c r="Q901" s="172"/>
      <c r="R901" s="172"/>
      <c r="S901" s="172"/>
      <c r="T901" s="173"/>
      <c r="AT901" s="169" t="s">
        <v>147</v>
      </c>
      <c r="AU901" s="169" t="s">
        <v>85</v>
      </c>
      <c r="AV901" s="13" t="s">
        <v>85</v>
      </c>
      <c r="AW901" s="13" t="s">
        <v>32</v>
      </c>
      <c r="AX901" s="13" t="s">
        <v>75</v>
      </c>
      <c r="AY901" s="169" t="s">
        <v>134</v>
      </c>
    </row>
    <row r="902" spans="2:65" s="14" customFormat="1" x14ac:dyDescent="0.2">
      <c r="B902" s="174"/>
      <c r="C902" s="248"/>
      <c r="D902" s="238" t="s">
        <v>147</v>
      </c>
      <c r="E902" s="249" t="s">
        <v>1</v>
      </c>
      <c r="F902" s="250" t="s">
        <v>152</v>
      </c>
      <c r="G902" s="248"/>
      <c r="H902" s="251">
        <v>619.08000000000004</v>
      </c>
      <c r="I902" s="176"/>
      <c r="L902" s="174"/>
      <c r="M902" s="177"/>
      <c r="N902" s="178"/>
      <c r="O902" s="178"/>
      <c r="P902" s="178"/>
      <c r="Q902" s="178"/>
      <c r="R902" s="178"/>
      <c r="S902" s="178"/>
      <c r="T902" s="179"/>
      <c r="AT902" s="175" t="s">
        <v>147</v>
      </c>
      <c r="AU902" s="175" t="s">
        <v>85</v>
      </c>
      <c r="AV902" s="14" t="s">
        <v>141</v>
      </c>
      <c r="AW902" s="14" t="s">
        <v>32</v>
      </c>
      <c r="AX902" s="14" t="s">
        <v>83</v>
      </c>
      <c r="AY902" s="175" t="s">
        <v>134</v>
      </c>
    </row>
    <row r="903" spans="2:65" s="11" customFormat="1" ht="22.9" customHeight="1" x14ac:dyDescent="0.2">
      <c r="B903" s="138"/>
      <c r="C903" s="258"/>
      <c r="D903" s="259" t="s">
        <v>74</v>
      </c>
      <c r="E903" s="260" t="s">
        <v>141</v>
      </c>
      <c r="F903" s="260" t="s">
        <v>542</v>
      </c>
      <c r="G903" s="258"/>
      <c r="H903" s="258"/>
      <c r="I903" s="141"/>
      <c r="J903" s="150">
        <f>BK903</f>
        <v>0</v>
      </c>
      <c r="L903" s="138"/>
      <c r="M903" s="143"/>
      <c r="N903" s="144"/>
      <c r="O903" s="144"/>
      <c r="P903" s="145">
        <f>SUM(P904:P920)</f>
        <v>0</v>
      </c>
      <c r="Q903" s="144"/>
      <c r="R903" s="145">
        <f>SUM(R904:R920)</f>
        <v>227.70354033000001</v>
      </c>
      <c r="S903" s="144"/>
      <c r="T903" s="146">
        <f>SUM(T904:T920)</f>
        <v>0</v>
      </c>
      <c r="AR903" s="139" t="s">
        <v>83</v>
      </c>
      <c r="AT903" s="147" t="s">
        <v>74</v>
      </c>
      <c r="AU903" s="147" t="s">
        <v>83</v>
      </c>
      <c r="AY903" s="139" t="s">
        <v>134</v>
      </c>
      <c r="BK903" s="148">
        <f>SUM(BK904:BK920)</f>
        <v>0</v>
      </c>
    </row>
    <row r="904" spans="2:65" s="1" customFormat="1" ht="16.5" customHeight="1" x14ac:dyDescent="0.2">
      <c r="B904" s="151"/>
      <c r="C904" s="232">
        <v>52</v>
      </c>
      <c r="D904" s="232" t="s">
        <v>136</v>
      </c>
      <c r="E904" s="233" t="s">
        <v>543</v>
      </c>
      <c r="F904" s="234" t="s">
        <v>544</v>
      </c>
      <c r="G904" s="235" t="s">
        <v>172</v>
      </c>
      <c r="H904" s="236">
        <v>120.429</v>
      </c>
      <c r="I904" s="153"/>
      <c r="J904" s="154">
        <f>ROUND(I904*H904,2)</f>
        <v>0</v>
      </c>
      <c r="K904" s="152" t="s">
        <v>140</v>
      </c>
      <c r="L904" s="31"/>
      <c r="M904" s="155" t="s">
        <v>1</v>
      </c>
      <c r="N904" s="156" t="s">
        <v>40</v>
      </c>
      <c r="O904" s="54"/>
      <c r="P904" s="157">
        <f>O904*H904</f>
        <v>0</v>
      </c>
      <c r="Q904" s="157">
        <v>1.8907700000000001</v>
      </c>
      <c r="R904" s="157">
        <f>Q904*H904</f>
        <v>227.70354033000001</v>
      </c>
      <c r="S904" s="157">
        <v>0</v>
      </c>
      <c r="T904" s="158">
        <f>S904*H904</f>
        <v>0</v>
      </c>
      <c r="AR904" s="159" t="s">
        <v>141</v>
      </c>
      <c r="AT904" s="159" t="s">
        <v>136</v>
      </c>
      <c r="AU904" s="159" t="s">
        <v>85</v>
      </c>
      <c r="AY904" s="16" t="s">
        <v>134</v>
      </c>
      <c r="BE904" s="160">
        <f>IF(N904="základní",J904,0)</f>
        <v>0</v>
      </c>
      <c r="BF904" s="160">
        <f>IF(N904="snížená",J904,0)</f>
        <v>0</v>
      </c>
      <c r="BG904" s="160">
        <f>IF(N904="zákl. přenesená",J904,0)</f>
        <v>0</v>
      </c>
      <c r="BH904" s="160">
        <f>IF(N904="sníž. přenesená",J904,0)</f>
        <v>0</v>
      </c>
      <c r="BI904" s="160">
        <f>IF(N904="nulová",J904,0)</f>
        <v>0</v>
      </c>
      <c r="BJ904" s="16" t="s">
        <v>83</v>
      </c>
      <c r="BK904" s="160">
        <f>ROUND(I904*H904,2)</f>
        <v>0</v>
      </c>
      <c r="BL904" s="16" t="s">
        <v>141</v>
      </c>
      <c r="BM904" s="159" t="s">
        <v>545</v>
      </c>
    </row>
    <row r="905" spans="2:65" s="1" customFormat="1" ht="19.5" x14ac:dyDescent="0.2">
      <c r="B905" s="31"/>
      <c r="C905" s="237"/>
      <c r="D905" s="238" t="s">
        <v>143</v>
      </c>
      <c r="E905" s="237"/>
      <c r="F905" s="239" t="s">
        <v>546</v>
      </c>
      <c r="G905" s="237"/>
      <c r="H905" s="237"/>
      <c r="I905" s="90"/>
      <c r="L905" s="31"/>
      <c r="M905" s="161"/>
      <c r="N905" s="54"/>
      <c r="O905" s="54"/>
      <c r="P905" s="54"/>
      <c r="Q905" s="54"/>
      <c r="R905" s="54"/>
      <c r="S905" s="54"/>
      <c r="T905" s="55"/>
      <c r="AT905" s="16" t="s">
        <v>143</v>
      </c>
      <c r="AU905" s="16" t="s">
        <v>85</v>
      </c>
    </row>
    <row r="906" spans="2:65" s="1" customFormat="1" ht="39" x14ac:dyDescent="0.2">
      <c r="B906" s="31"/>
      <c r="C906" s="237"/>
      <c r="D906" s="238" t="s">
        <v>145</v>
      </c>
      <c r="E906" s="237"/>
      <c r="F906" s="240" t="s">
        <v>547</v>
      </c>
      <c r="G906" s="237"/>
      <c r="H906" s="237"/>
      <c r="I906" s="90"/>
      <c r="L906" s="31"/>
      <c r="M906" s="161"/>
      <c r="N906" s="54"/>
      <c r="O906" s="54"/>
      <c r="P906" s="54"/>
      <c r="Q906" s="54"/>
      <c r="R906" s="54"/>
      <c r="S906" s="54"/>
      <c r="T906" s="55"/>
      <c r="AT906" s="16" t="s">
        <v>145</v>
      </c>
      <c r="AU906" s="16" t="s">
        <v>85</v>
      </c>
    </row>
    <row r="907" spans="2:65" s="12" customFormat="1" x14ac:dyDescent="0.2">
      <c r="B907" s="162"/>
      <c r="C907" s="241"/>
      <c r="D907" s="238" t="s">
        <v>147</v>
      </c>
      <c r="E907" s="242" t="s">
        <v>1</v>
      </c>
      <c r="F907" s="243" t="s">
        <v>148</v>
      </c>
      <c r="G907" s="241"/>
      <c r="H907" s="242" t="s">
        <v>1</v>
      </c>
      <c r="I907" s="164"/>
      <c r="L907" s="162"/>
      <c r="M907" s="165"/>
      <c r="N907" s="166"/>
      <c r="O907" s="166"/>
      <c r="P907" s="166"/>
      <c r="Q907" s="166"/>
      <c r="R907" s="166"/>
      <c r="S907" s="166"/>
      <c r="T907" s="167"/>
      <c r="AT907" s="163" t="s">
        <v>147</v>
      </c>
      <c r="AU907" s="163" t="s">
        <v>85</v>
      </c>
      <c r="AV907" s="12" t="s">
        <v>83</v>
      </c>
      <c r="AW907" s="12" t="s">
        <v>32</v>
      </c>
      <c r="AX907" s="12" t="s">
        <v>75</v>
      </c>
      <c r="AY907" s="163" t="s">
        <v>134</v>
      </c>
    </row>
    <row r="908" spans="2:65" s="12" customFormat="1" x14ac:dyDescent="0.2">
      <c r="B908" s="162"/>
      <c r="C908" s="241"/>
      <c r="D908" s="238" t="s">
        <v>147</v>
      </c>
      <c r="E908" s="242" t="s">
        <v>1</v>
      </c>
      <c r="F908" s="243" t="s">
        <v>158</v>
      </c>
      <c r="G908" s="241"/>
      <c r="H908" s="242" t="s">
        <v>1</v>
      </c>
      <c r="I908" s="164"/>
      <c r="L908" s="162"/>
      <c r="M908" s="165"/>
      <c r="N908" s="166"/>
      <c r="O908" s="166"/>
      <c r="P908" s="166"/>
      <c r="Q908" s="166"/>
      <c r="R908" s="166"/>
      <c r="S908" s="166"/>
      <c r="T908" s="167"/>
      <c r="AT908" s="163" t="s">
        <v>147</v>
      </c>
      <c r="AU908" s="163" t="s">
        <v>85</v>
      </c>
      <c r="AV908" s="12" t="s">
        <v>83</v>
      </c>
      <c r="AW908" s="12" t="s">
        <v>32</v>
      </c>
      <c r="AX908" s="12" t="s">
        <v>75</v>
      </c>
      <c r="AY908" s="163" t="s">
        <v>134</v>
      </c>
    </row>
    <row r="909" spans="2:65" s="12" customFormat="1" x14ac:dyDescent="0.2">
      <c r="B909" s="162"/>
      <c r="C909" s="241"/>
      <c r="D909" s="238" t="s">
        <v>147</v>
      </c>
      <c r="E909" s="242" t="s">
        <v>1</v>
      </c>
      <c r="F909" s="243" t="s">
        <v>548</v>
      </c>
      <c r="G909" s="241"/>
      <c r="H909" s="242" t="s">
        <v>1</v>
      </c>
      <c r="I909" s="164"/>
      <c r="L909" s="162"/>
      <c r="M909" s="165"/>
      <c r="N909" s="166"/>
      <c r="O909" s="166"/>
      <c r="P909" s="166"/>
      <c r="Q909" s="166"/>
      <c r="R909" s="166"/>
      <c r="S909" s="166"/>
      <c r="T909" s="167"/>
      <c r="AT909" s="163" t="s">
        <v>147</v>
      </c>
      <c r="AU909" s="163" t="s">
        <v>85</v>
      </c>
      <c r="AV909" s="12" t="s">
        <v>83</v>
      </c>
      <c r="AW909" s="12" t="s">
        <v>32</v>
      </c>
      <c r="AX909" s="12" t="s">
        <v>75</v>
      </c>
      <c r="AY909" s="163" t="s">
        <v>134</v>
      </c>
    </row>
    <row r="910" spans="2:65" s="12" customFormat="1" x14ac:dyDescent="0.2">
      <c r="B910" s="162"/>
      <c r="C910" s="241"/>
      <c r="D910" s="238" t="s">
        <v>147</v>
      </c>
      <c r="E910" s="242" t="s">
        <v>1</v>
      </c>
      <c r="F910" s="243" t="s">
        <v>191</v>
      </c>
      <c r="G910" s="241"/>
      <c r="H910" s="242" t="s">
        <v>1</v>
      </c>
      <c r="I910" s="164"/>
      <c r="L910" s="162"/>
      <c r="M910" s="165"/>
      <c r="N910" s="166"/>
      <c r="O910" s="166"/>
      <c r="P910" s="166"/>
      <c r="Q910" s="166"/>
      <c r="R910" s="166"/>
      <c r="S910" s="166"/>
      <c r="T910" s="167"/>
      <c r="AT910" s="163" t="s">
        <v>147</v>
      </c>
      <c r="AU910" s="163" t="s">
        <v>85</v>
      </c>
      <c r="AV910" s="12" t="s">
        <v>83</v>
      </c>
      <c r="AW910" s="12" t="s">
        <v>32</v>
      </c>
      <c r="AX910" s="12" t="s">
        <v>75</v>
      </c>
      <c r="AY910" s="163" t="s">
        <v>134</v>
      </c>
    </row>
    <row r="911" spans="2:65" s="13" customFormat="1" x14ac:dyDescent="0.2">
      <c r="B911" s="168"/>
      <c r="C911" s="244"/>
      <c r="D911" s="238" t="s">
        <v>147</v>
      </c>
      <c r="E911" s="245" t="s">
        <v>1</v>
      </c>
      <c r="F911" s="246" t="s">
        <v>339</v>
      </c>
      <c r="G911" s="244"/>
      <c r="H911" s="247">
        <v>2.347</v>
      </c>
      <c r="I911" s="170"/>
      <c r="L911" s="168"/>
      <c r="M911" s="171"/>
      <c r="N911" s="172"/>
      <c r="O911" s="172"/>
      <c r="P911" s="172"/>
      <c r="Q911" s="172"/>
      <c r="R911" s="172"/>
      <c r="S911" s="172"/>
      <c r="T911" s="173"/>
      <c r="AT911" s="169" t="s">
        <v>147</v>
      </c>
      <c r="AU911" s="169" t="s">
        <v>85</v>
      </c>
      <c r="AV911" s="13" t="s">
        <v>85</v>
      </c>
      <c r="AW911" s="13" t="s">
        <v>32</v>
      </c>
      <c r="AX911" s="13" t="s">
        <v>75</v>
      </c>
      <c r="AY911" s="169" t="s">
        <v>134</v>
      </c>
    </row>
    <row r="912" spans="2:65" s="12" customFormat="1" ht="22.5" x14ac:dyDescent="0.2">
      <c r="B912" s="162"/>
      <c r="C912" s="241"/>
      <c r="D912" s="238" t="s">
        <v>147</v>
      </c>
      <c r="E912" s="242" t="s">
        <v>1</v>
      </c>
      <c r="F912" s="243" t="s">
        <v>222</v>
      </c>
      <c r="G912" s="241"/>
      <c r="H912" s="242" t="s">
        <v>1</v>
      </c>
      <c r="I912" s="164"/>
      <c r="L912" s="162"/>
      <c r="M912" s="165"/>
      <c r="N912" s="166"/>
      <c r="O912" s="166"/>
      <c r="P912" s="166"/>
      <c r="Q912" s="166"/>
      <c r="R912" s="166"/>
      <c r="S912" s="166"/>
      <c r="T912" s="167"/>
      <c r="AT912" s="163" t="s">
        <v>147</v>
      </c>
      <c r="AU912" s="163" t="s">
        <v>85</v>
      </c>
      <c r="AV912" s="12" t="s">
        <v>83</v>
      </c>
      <c r="AW912" s="12" t="s">
        <v>32</v>
      </c>
      <c r="AX912" s="12" t="s">
        <v>75</v>
      </c>
      <c r="AY912" s="163" t="s">
        <v>134</v>
      </c>
    </row>
    <row r="913" spans="2:65" s="13" customFormat="1" x14ac:dyDescent="0.2">
      <c r="B913" s="168"/>
      <c r="C913" s="244"/>
      <c r="D913" s="238" t="s">
        <v>147</v>
      </c>
      <c r="E913" s="245" t="s">
        <v>1</v>
      </c>
      <c r="F913" s="246" t="s">
        <v>340</v>
      </c>
      <c r="G913" s="244"/>
      <c r="H913" s="247">
        <v>3.3690000000000002</v>
      </c>
      <c r="I913" s="170"/>
      <c r="L913" s="168"/>
      <c r="M913" s="171"/>
      <c r="N913" s="172"/>
      <c r="O913" s="172"/>
      <c r="P913" s="172"/>
      <c r="Q913" s="172"/>
      <c r="R913" s="172"/>
      <c r="S913" s="172"/>
      <c r="T913" s="173"/>
      <c r="AT913" s="169" t="s">
        <v>147</v>
      </c>
      <c r="AU913" s="169" t="s">
        <v>85</v>
      </c>
      <c r="AV913" s="13" t="s">
        <v>85</v>
      </c>
      <c r="AW913" s="13" t="s">
        <v>32</v>
      </c>
      <c r="AX913" s="13" t="s">
        <v>75</v>
      </c>
      <c r="AY913" s="169" t="s">
        <v>134</v>
      </c>
    </row>
    <row r="914" spans="2:65" s="13" customFormat="1" x14ac:dyDescent="0.2">
      <c r="B914" s="168"/>
      <c r="C914" s="244"/>
      <c r="D914" s="238" t="s">
        <v>147</v>
      </c>
      <c r="E914" s="245" t="s">
        <v>1</v>
      </c>
      <c r="F914" s="246" t="s">
        <v>341</v>
      </c>
      <c r="G914" s="244"/>
      <c r="H914" s="247">
        <v>4.9459999999999997</v>
      </c>
      <c r="I914" s="170"/>
      <c r="L914" s="168"/>
      <c r="M914" s="171"/>
      <c r="N914" s="172"/>
      <c r="O914" s="172"/>
      <c r="P914" s="172"/>
      <c r="Q914" s="172"/>
      <c r="R914" s="172"/>
      <c r="S914" s="172"/>
      <c r="T914" s="173"/>
      <c r="AT914" s="169" t="s">
        <v>147</v>
      </c>
      <c r="AU914" s="169" t="s">
        <v>85</v>
      </c>
      <c r="AV914" s="13" t="s">
        <v>85</v>
      </c>
      <c r="AW914" s="13" t="s">
        <v>32</v>
      </c>
      <c r="AX914" s="13" t="s">
        <v>75</v>
      </c>
      <c r="AY914" s="169" t="s">
        <v>134</v>
      </c>
    </row>
    <row r="915" spans="2:65" s="13" customFormat="1" x14ac:dyDescent="0.2">
      <c r="B915" s="168"/>
      <c r="C915" s="244"/>
      <c r="D915" s="238" t="s">
        <v>147</v>
      </c>
      <c r="E915" s="245" t="s">
        <v>1</v>
      </c>
      <c r="F915" s="246" t="s">
        <v>342</v>
      </c>
      <c r="G915" s="244"/>
      <c r="H915" s="247">
        <v>4.9130000000000003</v>
      </c>
      <c r="I915" s="170"/>
      <c r="L915" s="168"/>
      <c r="M915" s="171"/>
      <c r="N915" s="172"/>
      <c r="O915" s="172"/>
      <c r="P915" s="172"/>
      <c r="Q915" s="172"/>
      <c r="R915" s="172"/>
      <c r="S915" s="172"/>
      <c r="T915" s="173"/>
      <c r="AT915" s="169" t="s">
        <v>147</v>
      </c>
      <c r="AU915" s="169" t="s">
        <v>85</v>
      </c>
      <c r="AV915" s="13" t="s">
        <v>85</v>
      </c>
      <c r="AW915" s="13" t="s">
        <v>32</v>
      </c>
      <c r="AX915" s="13" t="s">
        <v>75</v>
      </c>
      <c r="AY915" s="169" t="s">
        <v>134</v>
      </c>
    </row>
    <row r="916" spans="2:65" s="12" customFormat="1" x14ac:dyDescent="0.2">
      <c r="B916" s="162"/>
      <c r="C916" s="241"/>
      <c r="D916" s="238" t="s">
        <v>147</v>
      </c>
      <c r="E916" s="242" t="s">
        <v>1</v>
      </c>
      <c r="F916" s="243" t="s">
        <v>226</v>
      </c>
      <c r="G916" s="241"/>
      <c r="H916" s="242" t="s">
        <v>1</v>
      </c>
      <c r="I916" s="164"/>
      <c r="L916" s="162"/>
      <c r="M916" s="165"/>
      <c r="N916" s="166"/>
      <c r="O916" s="166"/>
      <c r="P916" s="166"/>
      <c r="Q916" s="166"/>
      <c r="R916" s="166"/>
      <c r="S916" s="166"/>
      <c r="T916" s="167"/>
      <c r="AT916" s="163" t="s">
        <v>147</v>
      </c>
      <c r="AU916" s="163" t="s">
        <v>85</v>
      </c>
      <c r="AV916" s="12" t="s">
        <v>83</v>
      </c>
      <c r="AW916" s="12" t="s">
        <v>32</v>
      </c>
      <c r="AX916" s="12" t="s">
        <v>75</v>
      </c>
      <c r="AY916" s="163" t="s">
        <v>134</v>
      </c>
    </row>
    <row r="917" spans="2:65" s="13" customFormat="1" x14ac:dyDescent="0.2">
      <c r="B917" s="168"/>
      <c r="C917" s="244"/>
      <c r="D917" s="238" t="s">
        <v>147</v>
      </c>
      <c r="E917" s="245" t="s">
        <v>1</v>
      </c>
      <c r="F917" s="246" t="s">
        <v>343</v>
      </c>
      <c r="G917" s="244"/>
      <c r="H917" s="247">
        <v>51.28</v>
      </c>
      <c r="I917" s="170"/>
      <c r="L917" s="168"/>
      <c r="M917" s="171"/>
      <c r="N917" s="172"/>
      <c r="O917" s="172"/>
      <c r="P917" s="172"/>
      <c r="Q917" s="172"/>
      <c r="R917" s="172"/>
      <c r="S917" s="172"/>
      <c r="T917" s="173"/>
      <c r="AT917" s="169" t="s">
        <v>147</v>
      </c>
      <c r="AU917" s="169" t="s">
        <v>85</v>
      </c>
      <c r="AV917" s="13" t="s">
        <v>85</v>
      </c>
      <c r="AW917" s="13" t="s">
        <v>32</v>
      </c>
      <c r="AX917" s="13" t="s">
        <v>75</v>
      </c>
      <c r="AY917" s="169" t="s">
        <v>134</v>
      </c>
    </row>
    <row r="918" spans="2:65" s="13" customFormat="1" x14ac:dyDescent="0.2">
      <c r="B918" s="168"/>
      <c r="C918" s="244"/>
      <c r="D918" s="238" t="s">
        <v>147</v>
      </c>
      <c r="E918" s="245" t="s">
        <v>1</v>
      </c>
      <c r="F918" s="246" t="s">
        <v>344</v>
      </c>
      <c r="G918" s="244"/>
      <c r="H918" s="247">
        <v>21.417000000000002</v>
      </c>
      <c r="I918" s="170"/>
      <c r="L918" s="168"/>
      <c r="M918" s="171"/>
      <c r="N918" s="172"/>
      <c r="O918" s="172"/>
      <c r="P918" s="172"/>
      <c r="Q918" s="172"/>
      <c r="R918" s="172"/>
      <c r="S918" s="172"/>
      <c r="T918" s="173"/>
      <c r="AT918" s="169" t="s">
        <v>147</v>
      </c>
      <c r="AU918" s="169" t="s">
        <v>85</v>
      </c>
      <c r="AV918" s="13" t="s">
        <v>85</v>
      </c>
      <c r="AW918" s="13" t="s">
        <v>32</v>
      </c>
      <c r="AX918" s="13" t="s">
        <v>75</v>
      </c>
      <c r="AY918" s="169" t="s">
        <v>134</v>
      </c>
    </row>
    <row r="919" spans="2:65" s="13" customFormat="1" x14ac:dyDescent="0.2">
      <c r="B919" s="168"/>
      <c r="C919" s="244"/>
      <c r="D919" s="238" t="s">
        <v>147</v>
      </c>
      <c r="E919" s="245" t="s">
        <v>1</v>
      </c>
      <c r="F919" s="246" t="s">
        <v>345</v>
      </c>
      <c r="G919" s="244"/>
      <c r="H919" s="247">
        <v>32.156999999999996</v>
      </c>
      <c r="I919" s="170"/>
      <c r="L919" s="168"/>
      <c r="M919" s="171"/>
      <c r="N919" s="172"/>
      <c r="O919" s="172"/>
      <c r="P919" s="172"/>
      <c r="Q919" s="172"/>
      <c r="R919" s="172"/>
      <c r="S919" s="172"/>
      <c r="T919" s="173"/>
      <c r="AT919" s="169" t="s">
        <v>147</v>
      </c>
      <c r="AU919" s="169" t="s">
        <v>85</v>
      </c>
      <c r="AV919" s="13" t="s">
        <v>85</v>
      </c>
      <c r="AW919" s="13" t="s">
        <v>32</v>
      </c>
      <c r="AX919" s="13" t="s">
        <v>75</v>
      </c>
      <c r="AY919" s="169" t="s">
        <v>134</v>
      </c>
    </row>
    <row r="920" spans="2:65" s="14" customFormat="1" x14ac:dyDescent="0.2">
      <c r="B920" s="174"/>
      <c r="C920" s="248"/>
      <c r="D920" s="238" t="s">
        <v>147</v>
      </c>
      <c r="E920" s="249" t="s">
        <v>1</v>
      </c>
      <c r="F920" s="250" t="s">
        <v>152</v>
      </c>
      <c r="G920" s="248"/>
      <c r="H920" s="251">
        <v>120.429</v>
      </c>
      <c r="I920" s="176"/>
      <c r="L920" s="174"/>
      <c r="M920" s="177"/>
      <c r="N920" s="178"/>
      <c r="O920" s="178"/>
      <c r="P920" s="178"/>
      <c r="Q920" s="178"/>
      <c r="R920" s="178"/>
      <c r="S920" s="178"/>
      <c r="T920" s="179"/>
      <c r="AT920" s="175" t="s">
        <v>147</v>
      </c>
      <c r="AU920" s="175" t="s">
        <v>85</v>
      </c>
      <c r="AV920" s="14" t="s">
        <v>141</v>
      </c>
      <c r="AW920" s="14" t="s">
        <v>32</v>
      </c>
      <c r="AX920" s="14" t="s">
        <v>83</v>
      </c>
      <c r="AY920" s="175" t="s">
        <v>134</v>
      </c>
    </row>
    <row r="921" spans="2:65" s="11" customFormat="1" ht="22.9" customHeight="1" x14ac:dyDescent="0.2">
      <c r="B921" s="138"/>
      <c r="C921" s="258"/>
      <c r="D921" s="259" t="s">
        <v>74</v>
      </c>
      <c r="E921" s="260" t="s">
        <v>184</v>
      </c>
      <c r="F921" s="260" t="s">
        <v>549</v>
      </c>
      <c r="G921" s="258"/>
      <c r="H921" s="258"/>
      <c r="I921" s="141"/>
      <c r="J921" s="150">
        <f>BK921</f>
        <v>0</v>
      </c>
      <c r="L921" s="138"/>
      <c r="M921" s="143"/>
      <c r="N921" s="144"/>
      <c r="O921" s="144"/>
      <c r="P921" s="145">
        <f>SUM(P922:P952)</f>
        <v>0</v>
      </c>
      <c r="Q921" s="144"/>
      <c r="R921" s="145">
        <f>SUM(R922:R952)</f>
        <v>3.9568059500000001</v>
      </c>
      <c r="S921" s="144"/>
      <c r="T921" s="146">
        <f>SUM(T922:T952)</f>
        <v>0</v>
      </c>
      <c r="AR921" s="139" t="s">
        <v>83</v>
      </c>
      <c r="AT921" s="147" t="s">
        <v>74</v>
      </c>
      <c r="AU921" s="147" t="s">
        <v>83</v>
      </c>
      <c r="AY921" s="139" t="s">
        <v>134</v>
      </c>
      <c r="BK921" s="148">
        <f>SUM(BK922:BK952)</f>
        <v>0</v>
      </c>
    </row>
    <row r="922" spans="2:65" s="1" customFormat="1" ht="16.5" customHeight="1" x14ac:dyDescent="0.2">
      <c r="B922" s="151"/>
      <c r="C922" s="232">
        <v>53</v>
      </c>
      <c r="D922" s="232" t="s">
        <v>136</v>
      </c>
      <c r="E922" s="233" t="s">
        <v>550</v>
      </c>
      <c r="F922" s="234" t="s">
        <v>551</v>
      </c>
      <c r="G922" s="235" t="s">
        <v>139</v>
      </c>
      <c r="H922" s="236">
        <v>0.22500000000000001</v>
      </c>
      <c r="I922" s="153"/>
      <c r="J922" s="154">
        <f>ROUND(I922*H922,2)</f>
        <v>0</v>
      </c>
      <c r="K922" s="152" t="s">
        <v>140</v>
      </c>
      <c r="L922" s="31"/>
      <c r="M922" s="155" t="s">
        <v>1</v>
      </c>
      <c r="N922" s="156" t="s">
        <v>40</v>
      </c>
      <c r="O922" s="54"/>
      <c r="P922" s="157">
        <f>O922*H922</f>
        <v>0</v>
      </c>
      <c r="Q922" s="157">
        <v>0.18906999999999999</v>
      </c>
      <c r="R922" s="157">
        <f>Q922*H922</f>
        <v>4.2540749999999995E-2</v>
      </c>
      <c r="S922" s="157">
        <v>0</v>
      </c>
      <c r="T922" s="158">
        <f>S922*H922</f>
        <v>0</v>
      </c>
      <c r="AR922" s="159" t="s">
        <v>141</v>
      </c>
      <c r="AT922" s="159" t="s">
        <v>136</v>
      </c>
      <c r="AU922" s="159" t="s">
        <v>85</v>
      </c>
      <c r="AY922" s="16" t="s">
        <v>134</v>
      </c>
      <c r="BE922" s="160">
        <f>IF(N922="základní",J922,0)</f>
        <v>0</v>
      </c>
      <c r="BF922" s="160">
        <f>IF(N922="snížená",J922,0)</f>
        <v>0</v>
      </c>
      <c r="BG922" s="160">
        <f>IF(N922="zákl. přenesená",J922,0)</f>
        <v>0</v>
      </c>
      <c r="BH922" s="160">
        <f>IF(N922="sníž. přenesená",J922,0)</f>
        <v>0</v>
      </c>
      <c r="BI922" s="160">
        <f>IF(N922="nulová",J922,0)</f>
        <v>0</v>
      </c>
      <c r="BJ922" s="16" t="s">
        <v>83</v>
      </c>
      <c r="BK922" s="160">
        <f>ROUND(I922*H922,2)</f>
        <v>0</v>
      </c>
      <c r="BL922" s="16" t="s">
        <v>141</v>
      </c>
      <c r="BM922" s="159" t="s">
        <v>552</v>
      </c>
    </row>
    <row r="923" spans="2:65" s="1" customFormat="1" ht="19.5" x14ac:dyDescent="0.2">
      <c r="B923" s="31"/>
      <c r="C923" s="237"/>
      <c r="D923" s="238" t="s">
        <v>143</v>
      </c>
      <c r="E923" s="237"/>
      <c r="F923" s="239" t="s">
        <v>553</v>
      </c>
      <c r="G923" s="237"/>
      <c r="H923" s="237"/>
      <c r="I923" s="90"/>
      <c r="L923" s="31"/>
      <c r="M923" s="161"/>
      <c r="N923" s="54"/>
      <c r="O923" s="54"/>
      <c r="P923" s="54"/>
      <c r="Q923" s="54"/>
      <c r="R923" s="54"/>
      <c r="S923" s="54"/>
      <c r="T923" s="55"/>
      <c r="AT923" s="16" t="s">
        <v>143</v>
      </c>
      <c r="AU923" s="16" t="s">
        <v>85</v>
      </c>
    </row>
    <row r="924" spans="2:65" s="12" customFormat="1" x14ac:dyDescent="0.2">
      <c r="B924" s="162"/>
      <c r="C924" s="241"/>
      <c r="D924" s="238" t="s">
        <v>147</v>
      </c>
      <c r="E924" s="242" t="s">
        <v>1</v>
      </c>
      <c r="F924" s="243" t="s">
        <v>148</v>
      </c>
      <c r="G924" s="241"/>
      <c r="H924" s="242" t="s">
        <v>1</v>
      </c>
      <c r="I924" s="164"/>
      <c r="L924" s="162"/>
      <c r="M924" s="165"/>
      <c r="N924" s="166"/>
      <c r="O924" s="166"/>
      <c r="P924" s="166"/>
      <c r="Q924" s="166"/>
      <c r="R924" s="166"/>
      <c r="S924" s="166"/>
      <c r="T924" s="167"/>
      <c r="AT924" s="163" t="s">
        <v>147</v>
      </c>
      <c r="AU924" s="163" t="s">
        <v>85</v>
      </c>
      <c r="AV924" s="12" t="s">
        <v>83</v>
      </c>
      <c r="AW924" s="12" t="s">
        <v>32</v>
      </c>
      <c r="AX924" s="12" t="s">
        <v>75</v>
      </c>
      <c r="AY924" s="163" t="s">
        <v>134</v>
      </c>
    </row>
    <row r="925" spans="2:65" s="12" customFormat="1" x14ac:dyDescent="0.2">
      <c r="B925" s="162"/>
      <c r="C925" s="241"/>
      <c r="D925" s="238" t="s">
        <v>147</v>
      </c>
      <c r="E925" s="242" t="s">
        <v>1</v>
      </c>
      <c r="F925" s="243" t="s">
        <v>554</v>
      </c>
      <c r="G925" s="241"/>
      <c r="H925" s="242" t="s">
        <v>1</v>
      </c>
      <c r="I925" s="164"/>
      <c r="L925" s="162"/>
      <c r="M925" s="165"/>
      <c r="N925" s="166"/>
      <c r="O925" s="166"/>
      <c r="P925" s="166"/>
      <c r="Q925" s="166"/>
      <c r="R925" s="166"/>
      <c r="S925" s="166"/>
      <c r="T925" s="167"/>
      <c r="AT925" s="163" t="s">
        <v>147</v>
      </c>
      <c r="AU925" s="163" t="s">
        <v>85</v>
      </c>
      <c r="AV925" s="12" t="s">
        <v>83</v>
      </c>
      <c r="AW925" s="12" t="s">
        <v>32</v>
      </c>
      <c r="AX925" s="12" t="s">
        <v>75</v>
      </c>
      <c r="AY925" s="163" t="s">
        <v>134</v>
      </c>
    </row>
    <row r="926" spans="2:65" s="12" customFormat="1" x14ac:dyDescent="0.2">
      <c r="B926" s="162"/>
      <c r="C926" s="241"/>
      <c r="D926" s="238" t="s">
        <v>147</v>
      </c>
      <c r="E926" s="242" t="s">
        <v>1</v>
      </c>
      <c r="F926" s="243" t="s">
        <v>555</v>
      </c>
      <c r="G926" s="241"/>
      <c r="H926" s="242" t="s">
        <v>1</v>
      </c>
      <c r="I926" s="164"/>
      <c r="L926" s="162"/>
      <c r="M926" s="165"/>
      <c r="N926" s="166"/>
      <c r="O926" s="166"/>
      <c r="P926" s="166"/>
      <c r="Q926" s="166"/>
      <c r="R926" s="166"/>
      <c r="S926" s="166"/>
      <c r="T926" s="167"/>
      <c r="AT926" s="163" t="s">
        <v>147</v>
      </c>
      <c r="AU926" s="163" t="s">
        <v>85</v>
      </c>
      <c r="AV926" s="12" t="s">
        <v>83</v>
      </c>
      <c r="AW926" s="12" t="s">
        <v>32</v>
      </c>
      <c r="AX926" s="12" t="s">
        <v>75</v>
      </c>
      <c r="AY926" s="163" t="s">
        <v>134</v>
      </c>
    </row>
    <row r="927" spans="2:65" s="13" customFormat="1" x14ac:dyDescent="0.2">
      <c r="B927" s="168"/>
      <c r="C927" s="244"/>
      <c r="D927" s="238" t="s">
        <v>147</v>
      </c>
      <c r="E927" s="245" t="s">
        <v>1</v>
      </c>
      <c r="F927" s="246" t="s">
        <v>438</v>
      </c>
      <c r="G927" s="244"/>
      <c r="H927" s="247">
        <v>0.22500000000000001</v>
      </c>
      <c r="I927" s="170"/>
      <c r="L927" s="168"/>
      <c r="M927" s="171"/>
      <c r="N927" s="172"/>
      <c r="O927" s="172"/>
      <c r="P927" s="172"/>
      <c r="Q927" s="172"/>
      <c r="R927" s="172"/>
      <c r="S927" s="172"/>
      <c r="T927" s="173"/>
      <c r="AT927" s="169" t="s">
        <v>147</v>
      </c>
      <c r="AU927" s="169" t="s">
        <v>85</v>
      </c>
      <c r="AV927" s="13" t="s">
        <v>85</v>
      </c>
      <c r="AW927" s="13" t="s">
        <v>32</v>
      </c>
      <c r="AX927" s="13" t="s">
        <v>75</v>
      </c>
      <c r="AY927" s="169" t="s">
        <v>134</v>
      </c>
    </row>
    <row r="928" spans="2:65" s="14" customFormat="1" x14ac:dyDescent="0.2">
      <c r="B928" s="174"/>
      <c r="C928" s="248"/>
      <c r="D928" s="238" t="s">
        <v>147</v>
      </c>
      <c r="E928" s="249" t="s">
        <v>1</v>
      </c>
      <c r="F928" s="250" t="s">
        <v>152</v>
      </c>
      <c r="G928" s="248"/>
      <c r="H928" s="251">
        <v>0.22500000000000001</v>
      </c>
      <c r="I928" s="176"/>
      <c r="L928" s="174"/>
      <c r="M928" s="177"/>
      <c r="N928" s="178"/>
      <c r="O928" s="178"/>
      <c r="P928" s="178"/>
      <c r="Q928" s="178"/>
      <c r="R928" s="178"/>
      <c r="S928" s="178"/>
      <c r="T928" s="179"/>
      <c r="AT928" s="175" t="s">
        <v>147</v>
      </c>
      <c r="AU928" s="175" t="s">
        <v>85</v>
      </c>
      <c r="AV928" s="14" t="s">
        <v>141</v>
      </c>
      <c r="AW928" s="14" t="s">
        <v>32</v>
      </c>
      <c r="AX928" s="14" t="s">
        <v>83</v>
      </c>
      <c r="AY928" s="175" t="s">
        <v>134</v>
      </c>
    </row>
    <row r="929" spans="2:65" s="1" customFormat="1" ht="16.5" customHeight="1" x14ac:dyDescent="0.2">
      <c r="B929" s="151"/>
      <c r="C929" s="232">
        <v>54</v>
      </c>
      <c r="D929" s="232" t="s">
        <v>136</v>
      </c>
      <c r="E929" s="233" t="s">
        <v>556</v>
      </c>
      <c r="F929" s="234" t="s">
        <v>557</v>
      </c>
      <c r="G929" s="235" t="s">
        <v>139</v>
      </c>
      <c r="H929" s="236">
        <v>8.202</v>
      </c>
      <c r="I929" s="153"/>
      <c r="J929" s="154">
        <f>ROUND(I929*H929,2)</f>
        <v>0</v>
      </c>
      <c r="K929" s="152" t="s">
        <v>140</v>
      </c>
      <c r="L929" s="31"/>
      <c r="M929" s="155" t="s">
        <v>1</v>
      </c>
      <c r="N929" s="156" t="s">
        <v>40</v>
      </c>
      <c r="O929" s="54"/>
      <c r="P929" s="157">
        <f>O929*H929</f>
        <v>0</v>
      </c>
      <c r="Q929" s="157">
        <v>0.47260000000000002</v>
      </c>
      <c r="R929" s="157">
        <f>Q929*H929</f>
        <v>3.8762652000000002</v>
      </c>
      <c r="S929" s="157">
        <v>0</v>
      </c>
      <c r="T929" s="158">
        <f>S929*H929</f>
        <v>0</v>
      </c>
      <c r="AR929" s="159" t="s">
        <v>141</v>
      </c>
      <c r="AT929" s="159" t="s">
        <v>136</v>
      </c>
      <c r="AU929" s="159" t="s">
        <v>85</v>
      </c>
      <c r="AY929" s="16" t="s">
        <v>134</v>
      </c>
      <c r="BE929" s="160">
        <f>IF(N929="základní",J929,0)</f>
        <v>0</v>
      </c>
      <c r="BF929" s="160">
        <f>IF(N929="snížená",J929,0)</f>
        <v>0</v>
      </c>
      <c r="BG929" s="160">
        <f>IF(N929="zákl. přenesená",J929,0)</f>
        <v>0</v>
      </c>
      <c r="BH929" s="160">
        <f>IF(N929="sníž. přenesená",J929,0)</f>
        <v>0</v>
      </c>
      <c r="BI929" s="160">
        <f>IF(N929="nulová",J929,0)</f>
        <v>0</v>
      </c>
      <c r="BJ929" s="16" t="s">
        <v>83</v>
      </c>
      <c r="BK929" s="160">
        <f>ROUND(I929*H929,2)</f>
        <v>0</v>
      </c>
      <c r="BL929" s="16" t="s">
        <v>141</v>
      </c>
      <c r="BM929" s="159" t="s">
        <v>558</v>
      </c>
    </row>
    <row r="930" spans="2:65" s="1" customFormat="1" ht="19.5" x14ac:dyDescent="0.2">
      <c r="B930" s="31"/>
      <c r="C930" s="237"/>
      <c r="D930" s="238" t="s">
        <v>143</v>
      </c>
      <c r="E930" s="237"/>
      <c r="F930" s="239" t="s">
        <v>559</v>
      </c>
      <c r="G930" s="237"/>
      <c r="H930" s="237"/>
      <c r="I930" s="90"/>
      <c r="L930" s="31"/>
      <c r="M930" s="161"/>
      <c r="N930" s="54"/>
      <c r="O930" s="54"/>
      <c r="P930" s="54"/>
      <c r="Q930" s="54"/>
      <c r="R930" s="54"/>
      <c r="S930" s="54"/>
      <c r="T930" s="55"/>
      <c r="AT930" s="16" t="s">
        <v>143</v>
      </c>
      <c r="AU930" s="16" t="s">
        <v>85</v>
      </c>
    </row>
    <row r="931" spans="2:65" s="12" customFormat="1" x14ac:dyDescent="0.2">
      <c r="B931" s="162"/>
      <c r="C931" s="241"/>
      <c r="D931" s="238" t="s">
        <v>147</v>
      </c>
      <c r="E931" s="242" t="s">
        <v>1</v>
      </c>
      <c r="F931" s="243" t="s">
        <v>148</v>
      </c>
      <c r="G931" s="241"/>
      <c r="H931" s="242" t="s">
        <v>1</v>
      </c>
      <c r="I931" s="164"/>
      <c r="L931" s="162"/>
      <c r="M931" s="165"/>
      <c r="N931" s="166"/>
      <c r="O931" s="166"/>
      <c r="P931" s="166"/>
      <c r="Q931" s="166"/>
      <c r="R931" s="166"/>
      <c r="S931" s="166"/>
      <c r="T931" s="167"/>
      <c r="AT931" s="163" t="s">
        <v>147</v>
      </c>
      <c r="AU931" s="163" t="s">
        <v>85</v>
      </c>
      <c r="AV931" s="12" t="s">
        <v>83</v>
      </c>
      <c r="AW931" s="12" t="s">
        <v>32</v>
      </c>
      <c r="AX931" s="12" t="s">
        <v>75</v>
      </c>
      <c r="AY931" s="163" t="s">
        <v>134</v>
      </c>
    </row>
    <row r="932" spans="2:65" s="12" customFormat="1" x14ac:dyDescent="0.2">
      <c r="B932" s="162"/>
      <c r="C932" s="241"/>
      <c r="D932" s="238" t="s">
        <v>147</v>
      </c>
      <c r="E932" s="242" t="s">
        <v>1</v>
      </c>
      <c r="F932" s="243" t="s">
        <v>158</v>
      </c>
      <c r="G932" s="241"/>
      <c r="H932" s="242" t="s">
        <v>1</v>
      </c>
      <c r="I932" s="164"/>
      <c r="L932" s="162"/>
      <c r="M932" s="165"/>
      <c r="N932" s="166"/>
      <c r="O932" s="166"/>
      <c r="P932" s="166"/>
      <c r="Q932" s="166"/>
      <c r="R932" s="166"/>
      <c r="S932" s="166"/>
      <c r="T932" s="167"/>
      <c r="AT932" s="163" t="s">
        <v>147</v>
      </c>
      <c r="AU932" s="163" t="s">
        <v>85</v>
      </c>
      <c r="AV932" s="12" t="s">
        <v>83</v>
      </c>
      <c r="AW932" s="12" t="s">
        <v>32</v>
      </c>
      <c r="AX932" s="12" t="s">
        <v>75</v>
      </c>
      <c r="AY932" s="163" t="s">
        <v>134</v>
      </c>
    </row>
    <row r="933" spans="2:65" s="12" customFormat="1" x14ac:dyDescent="0.2">
      <c r="B933" s="162"/>
      <c r="C933" s="241"/>
      <c r="D933" s="238" t="s">
        <v>147</v>
      </c>
      <c r="E933" s="242" t="s">
        <v>1</v>
      </c>
      <c r="F933" s="243" t="s">
        <v>487</v>
      </c>
      <c r="G933" s="241"/>
      <c r="H933" s="242" t="s">
        <v>1</v>
      </c>
      <c r="I933" s="164"/>
      <c r="L933" s="162"/>
      <c r="M933" s="165"/>
      <c r="N933" s="166"/>
      <c r="O933" s="166"/>
      <c r="P933" s="166"/>
      <c r="Q933" s="166"/>
      <c r="R933" s="166"/>
      <c r="S933" s="166"/>
      <c r="T933" s="167"/>
      <c r="AT933" s="163" t="s">
        <v>147</v>
      </c>
      <c r="AU933" s="163" t="s">
        <v>85</v>
      </c>
      <c r="AV933" s="12" t="s">
        <v>83</v>
      </c>
      <c r="AW933" s="12" t="s">
        <v>32</v>
      </c>
      <c r="AX933" s="12" t="s">
        <v>75</v>
      </c>
      <c r="AY933" s="163" t="s">
        <v>134</v>
      </c>
    </row>
    <row r="934" spans="2:65" s="12" customFormat="1" x14ac:dyDescent="0.2">
      <c r="B934" s="162"/>
      <c r="C934" s="241"/>
      <c r="D934" s="238" t="s">
        <v>147</v>
      </c>
      <c r="E934" s="242" t="s">
        <v>1</v>
      </c>
      <c r="F934" s="243" t="s">
        <v>488</v>
      </c>
      <c r="G934" s="241"/>
      <c r="H934" s="242" t="s">
        <v>1</v>
      </c>
      <c r="I934" s="164"/>
      <c r="L934" s="162"/>
      <c r="M934" s="165"/>
      <c r="N934" s="166"/>
      <c r="O934" s="166"/>
      <c r="P934" s="166"/>
      <c r="Q934" s="166"/>
      <c r="R934" s="166"/>
      <c r="S934" s="166"/>
      <c r="T934" s="167"/>
      <c r="AT934" s="163" t="s">
        <v>147</v>
      </c>
      <c r="AU934" s="163" t="s">
        <v>85</v>
      </c>
      <c r="AV934" s="12" t="s">
        <v>83</v>
      </c>
      <c r="AW934" s="12" t="s">
        <v>32</v>
      </c>
      <c r="AX934" s="12" t="s">
        <v>75</v>
      </c>
      <c r="AY934" s="163" t="s">
        <v>134</v>
      </c>
    </row>
    <row r="935" spans="2:65" s="12" customFormat="1" x14ac:dyDescent="0.2">
      <c r="B935" s="162"/>
      <c r="C935" s="241"/>
      <c r="D935" s="238" t="s">
        <v>147</v>
      </c>
      <c r="E935" s="242" t="s">
        <v>1</v>
      </c>
      <c r="F935" s="243" t="s">
        <v>191</v>
      </c>
      <c r="G935" s="241"/>
      <c r="H935" s="242" t="s">
        <v>1</v>
      </c>
      <c r="I935" s="164"/>
      <c r="L935" s="162"/>
      <c r="M935" s="165"/>
      <c r="N935" s="166"/>
      <c r="O935" s="166"/>
      <c r="P935" s="166"/>
      <c r="Q935" s="166"/>
      <c r="R935" s="166"/>
      <c r="S935" s="166"/>
      <c r="T935" s="167"/>
      <c r="AT935" s="163" t="s">
        <v>147</v>
      </c>
      <c r="AU935" s="163" t="s">
        <v>85</v>
      </c>
      <c r="AV935" s="12" t="s">
        <v>83</v>
      </c>
      <c r="AW935" s="12" t="s">
        <v>32</v>
      </c>
      <c r="AX935" s="12" t="s">
        <v>75</v>
      </c>
      <c r="AY935" s="163" t="s">
        <v>134</v>
      </c>
    </row>
    <row r="936" spans="2:65" s="13" customFormat="1" ht="22.5" x14ac:dyDescent="0.2">
      <c r="B936" s="168"/>
      <c r="C936" s="244"/>
      <c r="D936" s="238" t="s">
        <v>147</v>
      </c>
      <c r="E936" s="245" t="s">
        <v>1</v>
      </c>
      <c r="F936" s="246" t="s">
        <v>150</v>
      </c>
      <c r="G936" s="244"/>
      <c r="H936" s="247">
        <v>5.8259999999999996</v>
      </c>
      <c r="I936" s="170"/>
      <c r="L936" s="168"/>
      <c r="M936" s="171"/>
      <c r="N936" s="172"/>
      <c r="O936" s="172"/>
      <c r="P936" s="172"/>
      <c r="Q936" s="172"/>
      <c r="R936" s="172"/>
      <c r="S936" s="172"/>
      <c r="T936" s="173"/>
      <c r="AT936" s="169" t="s">
        <v>147</v>
      </c>
      <c r="AU936" s="169" t="s">
        <v>85</v>
      </c>
      <c r="AV936" s="13" t="s">
        <v>85</v>
      </c>
      <c r="AW936" s="13" t="s">
        <v>32</v>
      </c>
      <c r="AX936" s="13" t="s">
        <v>75</v>
      </c>
      <c r="AY936" s="169" t="s">
        <v>134</v>
      </c>
    </row>
    <row r="937" spans="2:65" s="13" customFormat="1" x14ac:dyDescent="0.2">
      <c r="B937" s="168"/>
      <c r="C937" s="244"/>
      <c r="D937" s="238" t="s">
        <v>147</v>
      </c>
      <c r="E937" s="245" t="s">
        <v>1</v>
      </c>
      <c r="F937" s="246" t="s">
        <v>151</v>
      </c>
      <c r="G937" s="244"/>
      <c r="H937" s="247">
        <v>2.3759999999999999</v>
      </c>
      <c r="I937" s="170"/>
      <c r="L937" s="168"/>
      <c r="M937" s="171"/>
      <c r="N937" s="172"/>
      <c r="O937" s="172"/>
      <c r="P937" s="172"/>
      <c r="Q937" s="172"/>
      <c r="R937" s="172"/>
      <c r="S937" s="172"/>
      <c r="T937" s="173"/>
      <c r="AT937" s="169" t="s">
        <v>147</v>
      </c>
      <c r="AU937" s="169" t="s">
        <v>85</v>
      </c>
      <c r="AV937" s="13" t="s">
        <v>85</v>
      </c>
      <c r="AW937" s="13" t="s">
        <v>32</v>
      </c>
      <c r="AX937" s="13" t="s">
        <v>75</v>
      </c>
      <c r="AY937" s="169" t="s">
        <v>134</v>
      </c>
    </row>
    <row r="938" spans="2:65" s="14" customFormat="1" x14ac:dyDescent="0.2">
      <c r="B938" s="174"/>
      <c r="C938" s="248"/>
      <c r="D938" s="238" t="s">
        <v>147</v>
      </c>
      <c r="E938" s="249" t="s">
        <v>1</v>
      </c>
      <c r="F938" s="250" t="s">
        <v>152</v>
      </c>
      <c r="G938" s="248"/>
      <c r="H938" s="251">
        <v>8.202</v>
      </c>
      <c r="I938" s="176"/>
      <c r="L938" s="174"/>
      <c r="M938" s="177"/>
      <c r="N938" s="178"/>
      <c r="O938" s="178"/>
      <c r="P938" s="178"/>
      <c r="Q938" s="178"/>
      <c r="R938" s="178"/>
      <c r="S938" s="178"/>
      <c r="T938" s="179"/>
      <c r="AT938" s="175" t="s">
        <v>147</v>
      </c>
      <c r="AU938" s="175" t="s">
        <v>85</v>
      </c>
      <c r="AV938" s="14" t="s">
        <v>141</v>
      </c>
      <c r="AW938" s="14" t="s">
        <v>32</v>
      </c>
      <c r="AX938" s="14" t="s">
        <v>83</v>
      </c>
      <c r="AY938" s="175" t="s">
        <v>134</v>
      </c>
    </row>
    <row r="939" spans="2:65" s="1" customFormat="1" ht="16.5" customHeight="1" x14ac:dyDescent="0.2">
      <c r="B939" s="151"/>
      <c r="C939" s="232">
        <v>55</v>
      </c>
      <c r="D939" s="232" t="s">
        <v>136</v>
      </c>
      <c r="E939" s="233" t="s">
        <v>560</v>
      </c>
      <c r="F939" s="234" t="s">
        <v>561</v>
      </c>
      <c r="G939" s="235" t="s">
        <v>493</v>
      </c>
      <c r="H939" s="236">
        <v>2</v>
      </c>
      <c r="I939" s="153"/>
      <c r="J939" s="154">
        <f>ROUND(I939*H939,2)</f>
        <v>0</v>
      </c>
      <c r="K939" s="152" t="s">
        <v>389</v>
      </c>
      <c r="L939" s="31"/>
      <c r="M939" s="155" t="s">
        <v>1</v>
      </c>
      <c r="N939" s="156" t="s">
        <v>40</v>
      </c>
      <c r="O939" s="54"/>
      <c r="P939" s="157">
        <f>O939*H939</f>
        <v>0</v>
      </c>
      <c r="Q939" s="157">
        <v>0</v>
      </c>
      <c r="R939" s="157">
        <f>Q939*H939</f>
        <v>0</v>
      </c>
      <c r="S939" s="157">
        <v>0</v>
      </c>
      <c r="T939" s="158">
        <f>S939*H939</f>
        <v>0</v>
      </c>
      <c r="AR939" s="159" t="s">
        <v>141</v>
      </c>
      <c r="AT939" s="159" t="s">
        <v>136</v>
      </c>
      <c r="AU939" s="159" t="s">
        <v>85</v>
      </c>
      <c r="AY939" s="16" t="s">
        <v>134</v>
      </c>
      <c r="BE939" s="160">
        <f>IF(N939="základní",J939,0)</f>
        <v>0</v>
      </c>
      <c r="BF939" s="160">
        <f>IF(N939="snížená",J939,0)</f>
        <v>0</v>
      </c>
      <c r="BG939" s="160">
        <f>IF(N939="zákl. přenesená",J939,0)</f>
        <v>0</v>
      </c>
      <c r="BH939" s="160">
        <f>IF(N939="sníž. přenesená",J939,0)</f>
        <v>0</v>
      </c>
      <c r="BI939" s="160">
        <f>IF(N939="nulová",J939,0)</f>
        <v>0</v>
      </c>
      <c r="BJ939" s="16" t="s">
        <v>83</v>
      </c>
      <c r="BK939" s="160">
        <f>ROUND(I939*H939,2)</f>
        <v>0</v>
      </c>
      <c r="BL939" s="16" t="s">
        <v>141</v>
      </c>
      <c r="BM939" s="159" t="s">
        <v>562</v>
      </c>
    </row>
    <row r="940" spans="2:65" s="1" customFormat="1" x14ac:dyDescent="0.2">
      <c r="B940" s="31"/>
      <c r="C940" s="237"/>
      <c r="D940" s="238" t="s">
        <v>143</v>
      </c>
      <c r="E940" s="237"/>
      <c r="F940" s="239" t="s">
        <v>561</v>
      </c>
      <c r="G940" s="237"/>
      <c r="H940" s="237"/>
      <c r="I940" s="90"/>
      <c r="L940" s="31"/>
      <c r="M940" s="161"/>
      <c r="N940" s="54"/>
      <c r="O940" s="54"/>
      <c r="P940" s="54"/>
      <c r="Q940" s="54"/>
      <c r="R940" s="54"/>
      <c r="S940" s="54"/>
      <c r="T940" s="55"/>
      <c r="AT940" s="16" t="s">
        <v>143</v>
      </c>
      <c r="AU940" s="16" t="s">
        <v>85</v>
      </c>
    </row>
    <row r="941" spans="2:65" s="12" customFormat="1" x14ac:dyDescent="0.2">
      <c r="B941" s="162"/>
      <c r="C941" s="241"/>
      <c r="D941" s="238" t="s">
        <v>147</v>
      </c>
      <c r="E941" s="242" t="s">
        <v>1</v>
      </c>
      <c r="F941" s="243" t="s">
        <v>563</v>
      </c>
      <c r="G941" s="241"/>
      <c r="H941" s="242" t="s">
        <v>1</v>
      </c>
      <c r="I941" s="164"/>
      <c r="L941" s="162"/>
      <c r="M941" s="165"/>
      <c r="N941" s="166"/>
      <c r="O941" s="166"/>
      <c r="P941" s="166"/>
      <c r="Q941" s="166"/>
      <c r="R941" s="166"/>
      <c r="S941" s="166"/>
      <c r="T941" s="167"/>
      <c r="AT941" s="163" t="s">
        <v>147</v>
      </c>
      <c r="AU941" s="163" t="s">
        <v>85</v>
      </c>
      <c r="AV941" s="12" t="s">
        <v>83</v>
      </c>
      <c r="AW941" s="12" t="s">
        <v>32</v>
      </c>
      <c r="AX941" s="12" t="s">
        <v>75</v>
      </c>
      <c r="AY941" s="163" t="s">
        <v>134</v>
      </c>
    </row>
    <row r="942" spans="2:65" s="12" customFormat="1" x14ac:dyDescent="0.2">
      <c r="B942" s="162"/>
      <c r="C942" s="241"/>
      <c r="D942" s="238" t="s">
        <v>147</v>
      </c>
      <c r="E942" s="242" t="s">
        <v>1</v>
      </c>
      <c r="F942" s="243" t="s">
        <v>564</v>
      </c>
      <c r="G942" s="241"/>
      <c r="H942" s="242" t="s">
        <v>1</v>
      </c>
      <c r="I942" s="164"/>
      <c r="L942" s="162"/>
      <c r="M942" s="165"/>
      <c r="N942" s="166"/>
      <c r="O942" s="166"/>
      <c r="P942" s="166"/>
      <c r="Q942" s="166"/>
      <c r="R942" s="166"/>
      <c r="S942" s="166"/>
      <c r="T942" s="167"/>
      <c r="AT942" s="163" t="s">
        <v>147</v>
      </c>
      <c r="AU942" s="163" t="s">
        <v>85</v>
      </c>
      <c r="AV942" s="12" t="s">
        <v>83</v>
      </c>
      <c r="AW942" s="12" t="s">
        <v>32</v>
      </c>
      <c r="AX942" s="12" t="s">
        <v>75</v>
      </c>
      <c r="AY942" s="163" t="s">
        <v>134</v>
      </c>
    </row>
    <row r="943" spans="2:65" s="12" customFormat="1" x14ac:dyDescent="0.2">
      <c r="B943" s="162"/>
      <c r="C943" s="241"/>
      <c r="D943" s="238" t="s">
        <v>147</v>
      </c>
      <c r="E943" s="242" t="s">
        <v>1</v>
      </c>
      <c r="F943" s="243" t="s">
        <v>565</v>
      </c>
      <c r="G943" s="241"/>
      <c r="H943" s="242" t="s">
        <v>1</v>
      </c>
      <c r="I943" s="164"/>
      <c r="L943" s="162"/>
      <c r="M943" s="165"/>
      <c r="N943" s="166"/>
      <c r="O943" s="166"/>
      <c r="P943" s="166"/>
      <c r="Q943" s="166"/>
      <c r="R943" s="166"/>
      <c r="S943" s="166"/>
      <c r="T943" s="167"/>
      <c r="AT943" s="163" t="s">
        <v>147</v>
      </c>
      <c r="AU943" s="163" t="s">
        <v>85</v>
      </c>
      <c r="AV943" s="12" t="s">
        <v>83</v>
      </c>
      <c r="AW943" s="12" t="s">
        <v>32</v>
      </c>
      <c r="AX943" s="12" t="s">
        <v>75</v>
      </c>
      <c r="AY943" s="163" t="s">
        <v>134</v>
      </c>
    </row>
    <row r="944" spans="2:65" s="13" customFormat="1" x14ac:dyDescent="0.2">
      <c r="B944" s="168"/>
      <c r="C944" s="244"/>
      <c r="D944" s="238" t="s">
        <v>147</v>
      </c>
      <c r="E944" s="245" t="s">
        <v>1</v>
      </c>
      <c r="F944" s="246" t="s">
        <v>85</v>
      </c>
      <c r="G944" s="244"/>
      <c r="H944" s="247">
        <v>2</v>
      </c>
      <c r="I944" s="170"/>
      <c r="L944" s="168"/>
      <c r="M944" s="171"/>
      <c r="N944" s="172"/>
      <c r="O944" s="172"/>
      <c r="P944" s="172"/>
      <c r="Q944" s="172"/>
      <c r="R944" s="172"/>
      <c r="S944" s="172"/>
      <c r="T944" s="173"/>
      <c r="AT944" s="169" t="s">
        <v>147</v>
      </c>
      <c r="AU944" s="169" t="s">
        <v>85</v>
      </c>
      <c r="AV944" s="13" t="s">
        <v>85</v>
      </c>
      <c r="AW944" s="13" t="s">
        <v>32</v>
      </c>
      <c r="AX944" s="13" t="s">
        <v>75</v>
      </c>
      <c r="AY944" s="169" t="s">
        <v>134</v>
      </c>
    </row>
    <row r="945" spans="2:65" s="14" customFormat="1" x14ac:dyDescent="0.2">
      <c r="B945" s="174"/>
      <c r="C945" s="248"/>
      <c r="D945" s="238" t="s">
        <v>147</v>
      </c>
      <c r="E945" s="249" t="s">
        <v>1</v>
      </c>
      <c r="F945" s="250" t="s">
        <v>152</v>
      </c>
      <c r="G945" s="248"/>
      <c r="H945" s="251">
        <v>2</v>
      </c>
      <c r="I945" s="176"/>
      <c r="L945" s="174"/>
      <c r="M945" s="177"/>
      <c r="N945" s="178"/>
      <c r="O945" s="178"/>
      <c r="P945" s="178"/>
      <c r="Q945" s="178"/>
      <c r="R945" s="178"/>
      <c r="S945" s="178"/>
      <c r="T945" s="179"/>
      <c r="AT945" s="175" t="s">
        <v>147</v>
      </c>
      <c r="AU945" s="175" t="s">
        <v>85</v>
      </c>
      <c r="AV945" s="14" t="s">
        <v>141</v>
      </c>
      <c r="AW945" s="14" t="s">
        <v>32</v>
      </c>
      <c r="AX945" s="14" t="s">
        <v>83</v>
      </c>
      <c r="AY945" s="175" t="s">
        <v>134</v>
      </c>
    </row>
    <row r="946" spans="2:65" s="1" customFormat="1" ht="16.5" customHeight="1" x14ac:dyDescent="0.2">
      <c r="B946" s="151"/>
      <c r="C946" s="253">
        <v>56</v>
      </c>
      <c r="D946" s="253" t="s">
        <v>347</v>
      </c>
      <c r="E946" s="254" t="s">
        <v>566</v>
      </c>
      <c r="F946" s="255" t="s">
        <v>567</v>
      </c>
      <c r="G946" s="256" t="s">
        <v>493</v>
      </c>
      <c r="H946" s="257">
        <v>2</v>
      </c>
      <c r="I946" s="181"/>
      <c r="J946" s="182">
        <f>ROUND(I946*H946,2)</f>
        <v>0</v>
      </c>
      <c r="K946" s="180" t="s">
        <v>389</v>
      </c>
      <c r="L946" s="183"/>
      <c r="M946" s="184" t="s">
        <v>1</v>
      </c>
      <c r="N946" s="185" t="s">
        <v>40</v>
      </c>
      <c r="O946" s="54"/>
      <c r="P946" s="157">
        <f>O946*H946</f>
        <v>0</v>
      </c>
      <c r="Q946" s="157">
        <v>1.9E-2</v>
      </c>
      <c r="R946" s="157">
        <f>Q946*H946</f>
        <v>3.7999999999999999E-2</v>
      </c>
      <c r="S946" s="157">
        <v>0</v>
      </c>
      <c r="T946" s="158">
        <f>S946*H946</f>
        <v>0</v>
      </c>
      <c r="AR946" s="159" t="s">
        <v>214</v>
      </c>
      <c r="AT946" s="159" t="s">
        <v>347</v>
      </c>
      <c r="AU946" s="159" t="s">
        <v>85</v>
      </c>
      <c r="AY946" s="16" t="s">
        <v>134</v>
      </c>
      <c r="BE946" s="160">
        <f>IF(N946="základní",J946,0)</f>
        <v>0</v>
      </c>
      <c r="BF946" s="160">
        <f>IF(N946="snížená",J946,0)</f>
        <v>0</v>
      </c>
      <c r="BG946" s="160">
        <f>IF(N946="zákl. přenesená",J946,0)</f>
        <v>0</v>
      </c>
      <c r="BH946" s="160">
        <f>IF(N946="sníž. přenesená",J946,0)</f>
        <v>0</v>
      </c>
      <c r="BI946" s="160">
        <f>IF(N946="nulová",J946,0)</f>
        <v>0</v>
      </c>
      <c r="BJ946" s="16" t="s">
        <v>83</v>
      </c>
      <c r="BK946" s="160">
        <f>ROUND(I946*H946,2)</f>
        <v>0</v>
      </c>
      <c r="BL946" s="16" t="s">
        <v>141</v>
      </c>
      <c r="BM946" s="159" t="s">
        <v>568</v>
      </c>
    </row>
    <row r="947" spans="2:65" s="1" customFormat="1" x14ac:dyDescent="0.2">
      <c r="B947" s="31"/>
      <c r="C947" s="237"/>
      <c r="D947" s="238" t="s">
        <v>143</v>
      </c>
      <c r="E947" s="237"/>
      <c r="F947" s="239" t="s">
        <v>567</v>
      </c>
      <c r="G947" s="237"/>
      <c r="H947" s="237"/>
      <c r="I947" s="90"/>
      <c r="L947" s="31"/>
      <c r="M947" s="161"/>
      <c r="N947" s="54"/>
      <c r="O947" s="54"/>
      <c r="P947" s="54"/>
      <c r="Q947" s="54"/>
      <c r="R947" s="54"/>
      <c r="S947" s="54"/>
      <c r="T947" s="55"/>
      <c r="AT947" s="16" t="s">
        <v>143</v>
      </c>
      <c r="AU947" s="16" t="s">
        <v>85</v>
      </c>
    </row>
    <row r="948" spans="2:65" s="12" customFormat="1" x14ac:dyDescent="0.2">
      <c r="B948" s="162"/>
      <c r="C948" s="241"/>
      <c r="D948" s="238" t="s">
        <v>147</v>
      </c>
      <c r="E948" s="242" t="s">
        <v>1</v>
      </c>
      <c r="F948" s="243" t="s">
        <v>563</v>
      </c>
      <c r="G948" s="241"/>
      <c r="H948" s="242" t="s">
        <v>1</v>
      </c>
      <c r="I948" s="164"/>
      <c r="L948" s="162"/>
      <c r="M948" s="165"/>
      <c r="N948" s="166"/>
      <c r="O948" s="166"/>
      <c r="P948" s="166"/>
      <c r="Q948" s="166"/>
      <c r="R948" s="166"/>
      <c r="S948" s="166"/>
      <c r="T948" s="167"/>
      <c r="AT948" s="163" t="s">
        <v>147</v>
      </c>
      <c r="AU948" s="163" t="s">
        <v>85</v>
      </c>
      <c r="AV948" s="12" t="s">
        <v>83</v>
      </c>
      <c r="AW948" s="12" t="s">
        <v>32</v>
      </c>
      <c r="AX948" s="12" t="s">
        <v>75</v>
      </c>
      <c r="AY948" s="163" t="s">
        <v>134</v>
      </c>
    </row>
    <row r="949" spans="2:65" s="12" customFormat="1" x14ac:dyDescent="0.2">
      <c r="B949" s="162"/>
      <c r="C949" s="241"/>
      <c r="D949" s="238" t="s">
        <v>147</v>
      </c>
      <c r="E949" s="242" t="s">
        <v>1</v>
      </c>
      <c r="F949" s="243" t="s">
        <v>569</v>
      </c>
      <c r="G949" s="241"/>
      <c r="H949" s="242" t="s">
        <v>1</v>
      </c>
      <c r="I949" s="164"/>
      <c r="L949" s="162"/>
      <c r="M949" s="165"/>
      <c r="N949" s="166"/>
      <c r="O949" s="166"/>
      <c r="P949" s="166"/>
      <c r="Q949" s="166"/>
      <c r="R949" s="166"/>
      <c r="S949" s="166"/>
      <c r="T949" s="167"/>
      <c r="AT949" s="163" t="s">
        <v>147</v>
      </c>
      <c r="AU949" s="163" t="s">
        <v>85</v>
      </c>
      <c r="AV949" s="12" t="s">
        <v>83</v>
      </c>
      <c r="AW949" s="12" t="s">
        <v>32</v>
      </c>
      <c r="AX949" s="12" t="s">
        <v>75</v>
      </c>
      <c r="AY949" s="163" t="s">
        <v>134</v>
      </c>
    </row>
    <row r="950" spans="2:65" s="12" customFormat="1" x14ac:dyDescent="0.2">
      <c r="B950" s="162"/>
      <c r="C950" s="241"/>
      <c r="D950" s="238" t="s">
        <v>147</v>
      </c>
      <c r="E950" s="242" t="s">
        <v>1</v>
      </c>
      <c r="F950" s="243" t="s">
        <v>565</v>
      </c>
      <c r="G950" s="241"/>
      <c r="H950" s="242" t="s">
        <v>1</v>
      </c>
      <c r="I950" s="164"/>
      <c r="L950" s="162"/>
      <c r="M950" s="165"/>
      <c r="N950" s="166"/>
      <c r="O950" s="166"/>
      <c r="P950" s="166"/>
      <c r="Q950" s="166"/>
      <c r="R950" s="166"/>
      <c r="S950" s="166"/>
      <c r="T950" s="167"/>
      <c r="AT950" s="163" t="s">
        <v>147</v>
      </c>
      <c r="AU950" s="163" t="s">
        <v>85</v>
      </c>
      <c r="AV950" s="12" t="s">
        <v>83</v>
      </c>
      <c r="AW950" s="12" t="s">
        <v>32</v>
      </c>
      <c r="AX950" s="12" t="s">
        <v>75</v>
      </c>
      <c r="AY950" s="163" t="s">
        <v>134</v>
      </c>
    </row>
    <row r="951" spans="2:65" s="13" customFormat="1" x14ac:dyDescent="0.2">
      <c r="B951" s="168"/>
      <c r="C951" s="244"/>
      <c r="D951" s="238" t="s">
        <v>147</v>
      </c>
      <c r="E951" s="245" t="s">
        <v>1</v>
      </c>
      <c r="F951" s="246" t="s">
        <v>85</v>
      </c>
      <c r="G951" s="244"/>
      <c r="H951" s="247">
        <v>2</v>
      </c>
      <c r="I951" s="170"/>
      <c r="L951" s="168"/>
      <c r="M951" s="171"/>
      <c r="N951" s="172"/>
      <c r="O951" s="172"/>
      <c r="P951" s="172"/>
      <c r="Q951" s="172"/>
      <c r="R951" s="172"/>
      <c r="S951" s="172"/>
      <c r="T951" s="173"/>
      <c r="AT951" s="169" t="s">
        <v>147</v>
      </c>
      <c r="AU951" s="169" t="s">
        <v>85</v>
      </c>
      <c r="AV951" s="13" t="s">
        <v>85</v>
      </c>
      <c r="AW951" s="13" t="s">
        <v>32</v>
      </c>
      <c r="AX951" s="13" t="s">
        <v>75</v>
      </c>
      <c r="AY951" s="169" t="s">
        <v>134</v>
      </c>
    </row>
    <row r="952" spans="2:65" s="14" customFormat="1" x14ac:dyDescent="0.2">
      <c r="B952" s="174"/>
      <c r="C952" s="248"/>
      <c r="D952" s="238" t="s">
        <v>147</v>
      </c>
      <c r="E952" s="249" t="s">
        <v>1</v>
      </c>
      <c r="F952" s="250" t="s">
        <v>152</v>
      </c>
      <c r="G952" s="248"/>
      <c r="H952" s="251">
        <v>2</v>
      </c>
      <c r="I952" s="176"/>
      <c r="L952" s="174"/>
      <c r="M952" s="177"/>
      <c r="N952" s="178"/>
      <c r="O952" s="178"/>
      <c r="P952" s="178"/>
      <c r="Q952" s="178"/>
      <c r="R952" s="178"/>
      <c r="S952" s="178"/>
      <c r="T952" s="179"/>
      <c r="AT952" s="175" t="s">
        <v>147</v>
      </c>
      <c r="AU952" s="175" t="s">
        <v>85</v>
      </c>
      <c r="AV952" s="14" t="s">
        <v>141</v>
      </c>
      <c r="AW952" s="14" t="s">
        <v>32</v>
      </c>
      <c r="AX952" s="14" t="s">
        <v>83</v>
      </c>
      <c r="AY952" s="175" t="s">
        <v>134</v>
      </c>
    </row>
    <row r="953" spans="2:65" s="11" customFormat="1" ht="22.9" customHeight="1" x14ac:dyDescent="0.2">
      <c r="B953" s="138"/>
      <c r="C953" s="258"/>
      <c r="D953" s="259" t="s">
        <v>74</v>
      </c>
      <c r="E953" s="260" t="s">
        <v>214</v>
      </c>
      <c r="F953" s="260" t="s">
        <v>570</v>
      </c>
      <c r="G953" s="258"/>
      <c r="H953" s="258"/>
      <c r="I953" s="141"/>
      <c r="J953" s="150">
        <f>BK953</f>
        <v>0</v>
      </c>
      <c r="L953" s="138"/>
      <c r="M953" s="143"/>
      <c r="N953" s="144"/>
      <c r="O953" s="144"/>
      <c r="P953" s="145">
        <f>SUM(P954:P1454)</f>
        <v>0</v>
      </c>
      <c r="Q953" s="144"/>
      <c r="R953" s="145">
        <f>SUM(R954:R1454)</f>
        <v>27.10031837</v>
      </c>
      <c r="S953" s="144"/>
      <c r="T953" s="146">
        <f>SUM(T954:T1454)</f>
        <v>0.116744</v>
      </c>
      <c r="AR953" s="139" t="s">
        <v>83</v>
      </c>
      <c r="AT953" s="147" t="s">
        <v>74</v>
      </c>
      <c r="AU953" s="147" t="s">
        <v>83</v>
      </c>
      <c r="AY953" s="139" t="s">
        <v>134</v>
      </c>
      <c r="BK953" s="148">
        <f>SUM(BK954:BK1454)</f>
        <v>0</v>
      </c>
    </row>
    <row r="954" spans="2:65" s="1" customFormat="1" ht="24" customHeight="1" x14ac:dyDescent="0.2">
      <c r="B954" s="151"/>
      <c r="C954" s="232">
        <v>57</v>
      </c>
      <c r="D954" s="232" t="s">
        <v>136</v>
      </c>
      <c r="E954" s="233" t="s">
        <v>571</v>
      </c>
      <c r="F954" s="234" t="s">
        <v>572</v>
      </c>
      <c r="G954" s="235" t="s">
        <v>493</v>
      </c>
      <c r="H954" s="236">
        <v>15</v>
      </c>
      <c r="I954" s="153"/>
      <c r="J954" s="154">
        <f>ROUND(I954*H954,2)</f>
        <v>0</v>
      </c>
      <c r="K954" s="152" t="s">
        <v>389</v>
      </c>
      <c r="L954" s="31"/>
      <c r="M954" s="155" t="s">
        <v>1</v>
      </c>
      <c r="N954" s="156" t="s">
        <v>40</v>
      </c>
      <c r="O954" s="54"/>
      <c r="P954" s="157">
        <f>O954*H954</f>
        <v>0</v>
      </c>
      <c r="Q954" s="157">
        <v>1E-3</v>
      </c>
      <c r="R954" s="157">
        <f>Q954*H954</f>
        <v>1.4999999999999999E-2</v>
      </c>
      <c r="S954" s="157">
        <v>0</v>
      </c>
      <c r="T954" s="158">
        <f>S954*H954</f>
        <v>0</v>
      </c>
      <c r="AR954" s="159" t="s">
        <v>282</v>
      </c>
      <c r="AT954" s="159" t="s">
        <v>136</v>
      </c>
      <c r="AU954" s="159" t="s">
        <v>85</v>
      </c>
      <c r="AY954" s="16" t="s">
        <v>134</v>
      </c>
      <c r="BE954" s="160">
        <f>IF(N954="základní",J954,0)</f>
        <v>0</v>
      </c>
      <c r="BF954" s="160">
        <f>IF(N954="snížená",J954,0)</f>
        <v>0</v>
      </c>
      <c r="BG954" s="160">
        <f>IF(N954="zákl. přenesená",J954,0)</f>
        <v>0</v>
      </c>
      <c r="BH954" s="160">
        <f>IF(N954="sníž. přenesená",J954,0)</f>
        <v>0</v>
      </c>
      <c r="BI954" s="160">
        <f>IF(N954="nulová",J954,0)</f>
        <v>0</v>
      </c>
      <c r="BJ954" s="16" t="s">
        <v>83</v>
      </c>
      <c r="BK954" s="160">
        <f>ROUND(I954*H954,2)</f>
        <v>0</v>
      </c>
      <c r="BL954" s="16" t="s">
        <v>282</v>
      </c>
      <c r="BM954" s="159" t="s">
        <v>573</v>
      </c>
    </row>
    <row r="955" spans="2:65" s="1" customFormat="1" ht="19.5" x14ac:dyDescent="0.2">
      <c r="B955" s="31"/>
      <c r="C955" s="237"/>
      <c r="D955" s="238" t="s">
        <v>143</v>
      </c>
      <c r="E955" s="237"/>
      <c r="F955" s="239" t="s">
        <v>572</v>
      </c>
      <c r="G955" s="237"/>
      <c r="H955" s="237"/>
      <c r="I955" s="90"/>
      <c r="L955" s="31"/>
      <c r="M955" s="161"/>
      <c r="N955" s="54"/>
      <c r="O955" s="54"/>
      <c r="P955" s="54"/>
      <c r="Q955" s="54"/>
      <c r="R955" s="54"/>
      <c r="S955" s="54"/>
      <c r="T955" s="55"/>
      <c r="AT955" s="16" t="s">
        <v>143</v>
      </c>
      <c r="AU955" s="16" t="s">
        <v>85</v>
      </c>
    </row>
    <row r="956" spans="2:65" s="12" customFormat="1" x14ac:dyDescent="0.2">
      <c r="B956" s="162"/>
      <c r="C956" s="241"/>
      <c r="D956" s="238" t="s">
        <v>147</v>
      </c>
      <c r="E956" s="242" t="s">
        <v>1</v>
      </c>
      <c r="F956" s="243" t="s">
        <v>148</v>
      </c>
      <c r="G956" s="241"/>
      <c r="H956" s="242" t="s">
        <v>1</v>
      </c>
      <c r="I956" s="164"/>
      <c r="L956" s="162"/>
      <c r="M956" s="165"/>
      <c r="N956" s="166"/>
      <c r="O956" s="166"/>
      <c r="P956" s="166"/>
      <c r="Q956" s="166"/>
      <c r="R956" s="166"/>
      <c r="S956" s="166"/>
      <c r="T956" s="167"/>
      <c r="AT956" s="163" t="s">
        <v>147</v>
      </c>
      <c r="AU956" s="163" t="s">
        <v>85</v>
      </c>
      <c r="AV956" s="12" t="s">
        <v>83</v>
      </c>
      <c r="AW956" s="12" t="s">
        <v>32</v>
      </c>
      <c r="AX956" s="12" t="s">
        <v>75</v>
      </c>
      <c r="AY956" s="163" t="s">
        <v>134</v>
      </c>
    </row>
    <row r="957" spans="2:65" s="12" customFormat="1" x14ac:dyDescent="0.2">
      <c r="B957" s="162"/>
      <c r="C957" s="241"/>
      <c r="D957" s="238" t="s">
        <v>147</v>
      </c>
      <c r="E957" s="242" t="s">
        <v>1</v>
      </c>
      <c r="F957" s="243" t="s">
        <v>574</v>
      </c>
      <c r="G957" s="241"/>
      <c r="H957" s="242" t="s">
        <v>1</v>
      </c>
      <c r="I957" s="164"/>
      <c r="L957" s="162"/>
      <c r="M957" s="165"/>
      <c r="N957" s="166"/>
      <c r="O957" s="166"/>
      <c r="P957" s="166"/>
      <c r="Q957" s="166"/>
      <c r="R957" s="166"/>
      <c r="S957" s="166"/>
      <c r="T957" s="167"/>
      <c r="AT957" s="163" t="s">
        <v>147</v>
      </c>
      <c r="AU957" s="163" t="s">
        <v>85</v>
      </c>
      <c r="AV957" s="12" t="s">
        <v>83</v>
      </c>
      <c r="AW957" s="12" t="s">
        <v>32</v>
      </c>
      <c r="AX957" s="12" t="s">
        <v>75</v>
      </c>
      <c r="AY957" s="163" t="s">
        <v>134</v>
      </c>
    </row>
    <row r="958" spans="2:65" s="12" customFormat="1" x14ac:dyDescent="0.2">
      <c r="B958" s="162"/>
      <c r="C958" s="241"/>
      <c r="D958" s="238" t="s">
        <v>147</v>
      </c>
      <c r="E958" s="242" t="s">
        <v>1</v>
      </c>
      <c r="F958" s="243" t="s">
        <v>575</v>
      </c>
      <c r="G958" s="241"/>
      <c r="H958" s="242" t="s">
        <v>1</v>
      </c>
      <c r="I958" s="164"/>
      <c r="L958" s="162"/>
      <c r="M958" s="165"/>
      <c r="N958" s="166"/>
      <c r="O958" s="166"/>
      <c r="P958" s="166"/>
      <c r="Q958" s="166"/>
      <c r="R958" s="166"/>
      <c r="S958" s="166"/>
      <c r="T958" s="167"/>
      <c r="AT958" s="163" t="s">
        <v>147</v>
      </c>
      <c r="AU958" s="163" t="s">
        <v>85</v>
      </c>
      <c r="AV958" s="12" t="s">
        <v>83</v>
      </c>
      <c r="AW958" s="12" t="s">
        <v>32</v>
      </c>
      <c r="AX958" s="12" t="s">
        <v>75</v>
      </c>
      <c r="AY958" s="163" t="s">
        <v>134</v>
      </c>
    </row>
    <row r="959" spans="2:65" s="12" customFormat="1" ht="22.5" x14ac:dyDescent="0.2">
      <c r="B959" s="162"/>
      <c r="C959" s="241"/>
      <c r="D959" s="238" t="s">
        <v>147</v>
      </c>
      <c r="E959" s="242" t="s">
        <v>1</v>
      </c>
      <c r="F959" s="243" t="s">
        <v>576</v>
      </c>
      <c r="G959" s="241"/>
      <c r="H959" s="242" t="s">
        <v>1</v>
      </c>
      <c r="I959" s="164"/>
      <c r="L959" s="162"/>
      <c r="M959" s="165"/>
      <c r="N959" s="166"/>
      <c r="O959" s="166"/>
      <c r="P959" s="166"/>
      <c r="Q959" s="166"/>
      <c r="R959" s="166"/>
      <c r="S959" s="166"/>
      <c r="T959" s="167"/>
      <c r="AT959" s="163" t="s">
        <v>147</v>
      </c>
      <c r="AU959" s="163" t="s">
        <v>85</v>
      </c>
      <c r="AV959" s="12" t="s">
        <v>83</v>
      </c>
      <c r="AW959" s="12" t="s">
        <v>32</v>
      </c>
      <c r="AX959" s="12" t="s">
        <v>75</v>
      </c>
      <c r="AY959" s="163" t="s">
        <v>134</v>
      </c>
    </row>
    <row r="960" spans="2:65" s="12" customFormat="1" ht="22.5" x14ac:dyDescent="0.2">
      <c r="B960" s="162"/>
      <c r="C960" s="241"/>
      <c r="D960" s="238" t="s">
        <v>147</v>
      </c>
      <c r="E960" s="242" t="s">
        <v>1</v>
      </c>
      <c r="F960" s="243" t="s">
        <v>577</v>
      </c>
      <c r="G960" s="241"/>
      <c r="H960" s="242" t="s">
        <v>1</v>
      </c>
      <c r="I960" s="164"/>
      <c r="L960" s="162"/>
      <c r="M960" s="165"/>
      <c r="N960" s="166"/>
      <c r="O960" s="166"/>
      <c r="P960" s="166"/>
      <c r="Q960" s="166"/>
      <c r="R960" s="166"/>
      <c r="S960" s="166"/>
      <c r="T960" s="167"/>
      <c r="AT960" s="163" t="s">
        <v>147</v>
      </c>
      <c r="AU960" s="163" t="s">
        <v>85</v>
      </c>
      <c r="AV960" s="12" t="s">
        <v>83</v>
      </c>
      <c r="AW960" s="12" t="s">
        <v>32</v>
      </c>
      <c r="AX960" s="12" t="s">
        <v>75</v>
      </c>
      <c r="AY960" s="163" t="s">
        <v>134</v>
      </c>
    </row>
    <row r="961" spans="2:65" s="12" customFormat="1" x14ac:dyDescent="0.2">
      <c r="B961" s="162"/>
      <c r="C961" s="241"/>
      <c r="D961" s="238" t="s">
        <v>147</v>
      </c>
      <c r="E961" s="242" t="s">
        <v>1</v>
      </c>
      <c r="F961" s="243" t="s">
        <v>578</v>
      </c>
      <c r="G961" s="241"/>
      <c r="H961" s="242" t="s">
        <v>1</v>
      </c>
      <c r="I961" s="164"/>
      <c r="L961" s="162"/>
      <c r="M961" s="165"/>
      <c r="N961" s="166"/>
      <c r="O961" s="166"/>
      <c r="P961" s="166"/>
      <c r="Q961" s="166"/>
      <c r="R961" s="166"/>
      <c r="S961" s="166"/>
      <c r="T961" s="167"/>
      <c r="AT961" s="163" t="s">
        <v>147</v>
      </c>
      <c r="AU961" s="163" t="s">
        <v>85</v>
      </c>
      <c r="AV961" s="12" t="s">
        <v>83</v>
      </c>
      <c r="AW961" s="12" t="s">
        <v>32</v>
      </c>
      <c r="AX961" s="12" t="s">
        <v>75</v>
      </c>
      <c r="AY961" s="163" t="s">
        <v>134</v>
      </c>
    </row>
    <row r="962" spans="2:65" s="13" customFormat="1" x14ac:dyDescent="0.2">
      <c r="B962" s="168"/>
      <c r="C962" s="244"/>
      <c r="D962" s="238" t="s">
        <v>147</v>
      </c>
      <c r="E962" s="245" t="s">
        <v>1</v>
      </c>
      <c r="F962" s="246" t="s">
        <v>8</v>
      </c>
      <c r="G962" s="244"/>
      <c r="H962" s="247">
        <v>15</v>
      </c>
      <c r="I962" s="170"/>
      <c r="L962" s="168"/>
      <c r="M962" s="171"/>
      <c r="N962" s="172"/>
      <c r="O962" s="172"/>
      <c r="P962" s="172"/>
      <c r="Q962" s="172"/>
      <c r="R962" s="172"/>
      <c r="S962" s="172"/>
      <c r="T962" s="173"/>
      <c r="AT962" s="169" t="s">
        <v>147</v>
      </c>
      <c r="AU962" s="169" t="s">
        <v>85</v>
      </c>
      <c r="AV962" s="13" t="s">
        <v>85</v>
      </c>
      <c r="AW962" s="13" t="s">
        <v>32</v>
      </c>
      <c r="AX962" s="13" t="s">
        <v>75</v>
      </c>
      <c r="AY962" s="169" t="s">
        <v>134</v>
      </c>
    </row>
    <row r="963" spans="2:65" s="14" customFormat="1" x14ac:dyDescent="0.2">
      <c r="B963" s="174"/>
      <c r="C963" s="248"/>
      <c r="D963" s="238" t="s">
        <v>147</v>
      </c>
      <c r="E963" s="249" t="s">
        <v>1</v>
      </c>
      <c r="F963" s="250" t="s">
        <v>152</v>
      </c>
      <c r="G963" s="248"/>
      <c r="H963" s="251">
        <v>15</v>
      </c>
      <c r="I963" s="176"/>
      <c r="L963" s="174"/>
      <c r="M963" s="177"/>
      <c r="N963" s="178"/>
      <c r="O963" s="178"/>
      <c r="P963" s="178"/>
      <c r="Q963" s="178"/>
      <c r="R963" s="178"/>
      <c r="S963" s="178"/>
      <c r="T963" s="179"/>
      <c r="AT963" s="175" t="s">
        <v>147</v>
      </c>
      <c r="AU963" s="175" t="s">
        <v>85</v>
      </c>
      <c r="AV963" s="14" t="s">
        <v>141</v>
      </c>
      <c r="AW963" s="14" t="s">
        <v>32</v>
      </c>
      <c r="AX963" s="14" t="s">
        <v>83</v>
      </c>
      <c r="AY963" s="175" t="s">
        <v>134</v>
      </c>
    </row>
    <row r="964" spans="2:65" s="1" customFormat="1" ht="16.5" customHeight="1" x14ac:dyDescent="0.2">
      <c r="B964" s="151"/>
      <c r="C964" s="253">
        <v>58</v>
      </c>
      <c r="D964" s="253" t="s">
        <v>347</v>
      </c>
      <c r="E964" s="254" t="s">
        <v>579</v>
      </c>
      <c r="F964" s="255" t="s">
        <v>580</v>
      </c>
      <c r="G964" s="256" t="s">
        <v>493</v>
      </c>
      <c r="H964" s="257">
        <v>15</v>
      </c>
      <c r="I964" s="181"/>
      <c r="J964" s="182">
        <f>ROUND(I964*H964,2)</f>
        <v>0</v>
      </c>
      <c r="K964" s="180" t="s">
        <v>389</v>
      </c>
      <c r="L964" s="183"/>
      <c r="M964" s="184" t="s">
        <v>1</v>
      </c>
      <c r="N964" s="185" t="s">
        <v>40</v>
      </c>
      <c r="O964" s="54"/>
      <c r="P964" s="157">
        <f>O964*H964</f>
        <v>0</v>
      </c>
      <c r="Q964" s="157">
        <v>1</v>
      </c>
      <c r="R964" s="157">
        <f>Q964*H964</f>
        <v>15</v>
      </c>
      <c r="S964" s="157">
        <v>0</v>
      </c>
      <c r="T964" s="158">
        <f>S964*H964</f>
        <v>0</v>
      </c>
      <c r="AR964" s="159" t="s">
        <v>214</v>
      </c>
      <c r="AT964" s="159" t="s">
        <v>347</v>
      </c>
      <c r="AU964" s="159" t="s">
        <v>85</v>
      </c>
      <c r="AY964" s="16" t="s">
        <v>134</v>
      </c>
      <c r="BE964" s="160">
        <f>IF(N964="základní",J964,0)</f>
        <v>0</v>
      </c>
      <c r="BF964" s="160">
        <f>IF(N964="snížená",J964,0)</f>
        <v>0</v>
      </c>
      <c r="BG964" s="160">
        <f>IF(N964="zákl. přenesená",J964,0)</f>
        <v>0</v>
      </c>
      <c r="BH964" s="160">
        <f>IF(N964="sníž. přenesená",J964,0)</f>
        <v>0</v>
      </c>
      <c r="BI964" s="160">
        <f>IF(N964="nulová",J964,0)</f>
        <v>0</v>
      </c>
      <c r="BJ964" s="16" t="s">
        <v>83</v>
      </c>
      <c r="BK964" s="160">
        <f>ROUND(I964*H964,2)</f>
        <v>0</v>
      </c>
      <c r="BL964" s="16" t="s">
        <v>141</v>
      </c>
      <c r="BM964" s="159" t="s">
        <v>581</v>
      </c>
    </row>
    <row r="965" spans="2:65" s="1" customFormat="1" x14ac:dyDescent="0.2">
      <c r="B965" s="31"/>
      <c r="C965" s="237"/>
      <c r="D965" s="238" t="s">
        <v>143</v>
      </c>
      <c r="E965" s="237"/>
      <c r="F965" s="239" t="s">
        <v>580</v>
      </c>
      <c r="G965" s="237"/>
      <c r="H965" s="237"/>
      <c r="I965" s="90"/>
      <c r="L965" s="31"/>
      <c r="M965" s="161"/>
      <c r="N965" s="54"/>
      <c r="O965" s="54"/>
      <c r="P965" s="54"/>
      <c r="Q965" s="54"/>
      <c r="R965" s="54"/>
      <c r="S965" s="54"/>
      <c r="T965" s="55"/>
      <c r="AT965" s="16" t="s">
        <v>143</v>
      </c>
      <c r="AU965" s="16" t="s">
        <v>85</v>
      </c>
    </row>
    <row r="966" spans="2:65" s="12" customFormat="1" x14ac:dyDescent="0.2">
      <c r="B966" s="162"/>
      <c r="C966" s="241"/>
      <c r="D966" s="238" t="s">
        <v>147</v>
      </c>
      <c r="E966" s="242" t="s">
        <v>1</v>
      </c>
      <c r="F966" s="243" t="s">
        <v>148</v>
      </c>
      <c r="G966" s="241"/>
      <c r="H966" s="242" t="s">
        <v>1</v>
      </c>
      <c r="I966" s="164"/>
      <c r="L966" s="162"/>
      <c r="M966" s="165"/>
      <c r="N966" s="166"/>
      <c r="O966" s="166"/>
      <c r="P966" s="166"/>
      <c r="Q966" s="166"/>
      <c r="R966" s="166"/>
      <c r="S966" s="166"/>
      <c r="T966" s="167"/>
      <c r="AT966" s="163" t="s">
        <v>147</v>
      </c>
      <c r="AU966" s="163" t="s">
        <v>85</v>
      </c>
      <c r="AV966" s="12" t="s">
        <v>83</v>
      </c>
      <c r="AW966" s="12" t="s">
        <v>32</v>
      </c>
      <c r="AX966" s="12" t="s">
        <v>75</v>
      </c>
      <c r="AY966" s="163" t="s">
        <v>134</v>
      </c>
    </row>
    <row r="967" spans="2:65" s="12" customFormat="1" x14ac:dyDescent="0.2">
      <c r="B967" s="162"/>
      <c r="C967" s="241"/>
      <c r="D967" s="238" t="s">
        <v>147</v>
      </c>
      <c r="E967" s="242" t="s">
        <v>1</v>
      </c>
      <c r="F967" s="243" t="s">
        <v>574</v>
      </c>
      <c r="G967" s="241"/>
      <c r="H967" s="242" t="s">
        <v>1</v>
      </c>
      <c r="I967" s="164"/>
      <c r="L967" s="162"/>
      <c r="M967" s="165"/>
      <c r="N967" s="166"/>
      <c r="O967" s="166"/>
      <c r="P967" s="166"/>
      <c r="Q967" s="166"/>
      <c r="R967" s="166"/>
      <c r="S967" s="166"/>
      <c r="T967" s="167"/>
      <c r="AT967" s="163" t="s">
        <v>147</v>
      </c>
      <c r="AU967" s="163" t="s">
        <v>85</v>
      </c>
      <c r="AV967" s="12" t="s">
        <v>83</v>
      </c>
      <c r="AW967" s="12" t="s">
        <v>32</v>
      </c>
      <c r="AX967" s="12" t="s">
        <v>75</v>
      </c>
      <c r="AY967" s="163" t="s">
        <v>134</v>
      </c>
    </row>
    <row r="968" spans="2:65" s="12" customFormat="1" x14ac:dyDescent="0.2">
      <c r="B968" s="162"/>
      <c r="C968" s="241"/>
      <c r="D968" s="238" t="s">
        <v>147</v>
      </c>
      <c r="E968" s="242" t="s">
        <v>1</v>
      </c>
      <c r="F968" s="243" t="s">
        <v>575</v>
      </c>
      <c r="G968" s="241"/>
      <c r="H968" s="242" t="s">
        <v>1</v>
      </c>
      <c r="I968" s="164"/>
      <c r="L968" s="162"/>
      <c r="M968" s="165"/>
      <c r="N968" s="166"/>
      <c r="O968" s="166"/>
      <c r="P968" s="166"/>
      <c r="Q968" s="166"/>
      <c r="R968" s="166"/>
      <c r="S968" s="166"/>
      <c r="T968" s="167"/>
      <c r="AT968" s="163" t="s">
        <v>147</v>
      </c>
      <c r="AU968" s="163" t="s">
        <v>85</v>
      </c>
      <c r="AV968" s="12" t="s">
        <v>83</v>
      </c>
      <c r="AW968" s="12" t="s">
        <v>32</v>
      </c>
      <c r="AX968" s="12" t="s">
        <v>75</v>
      </c>
      <c r="AY968" s="163" t="s">
        <v>134</v>
      </c>
    </row>
    <row r="969" spans="2:65" s="12" customFormat="1" ht="22.5" x14ac:dyDescent="0.2">
      <c r="B969" s="162"/>
      <c r="C969" s="241"/>
      <c r="D969" s="238" t="s">
        <v>147</v>
      </c>
      <c r="E969" s="242" t="s">
        <v>1</v>
      </c>
      <c r="F969" s="243" t="s">
        <v>576</v>
      </c>
      <c r="G969" s="241"/>
      <c r="H969" s="242" t="s">
        <v>1</v>
      </c>
      <c r="I969" s="164"/>
      <c r="L969" s="162"/>
      <c r="M969" s="165"/>
      <c r="N969" s="166"/>
      <c r="O969" s="166"/>
      <c r="P969" s="166"/>
      <c r="Q969" s="166"/>
      <c r="R969" s="166"/>
      <c r="S969" s="166"/>
      <c r="T969" s="167"/>
      <c r="AT969" s="163" t="s">
        <v>147</v>
      </c>
      <c r="AU969" s="163" t="s">
        <v>85</v>
      </c>
      <c r="AV969" s="12" t="s">
        <v>83</v>
      </c>
      <c r="AW969" s="12" t="s">
        <v>32</v>
      </c>
      <c r="AX969" s="12" t="s">
        <v>75</v>
      </c>
      <c r="AY969" s="163" t="s">
        <v>134</v>
      </c>
    </row>
    <row r="970" spans="2:65" s="12" customFormat="1" ht="22.5" x14ac:dyDescent="0.2">
      <c r="B970" s="162"/>
      <c r="C970" s="241"/>
      <c r="D970" s="238" t="s">
        <v>147</v>
      </c>
      <c r="E970" s="242" t="s">
        <v>1</v>
      </c>
      <c r="F970" s="243" t="s">
        <v>577</v>
      </c>
      <c r="G970" s="241"/>
      <c r="H970" s="242" t="s">
        <v>1</v>
      </c>
      <c r="I970" s="164"/>
      <c r="L970" s="162"/>
      <c r="M970" s="165"/>
      <c r="N970" s="166"/>
      <c r="O970" s="166"/>
      <c r="P970" s="166"/>
      <c r="Q970" s="166"/>
      <c r="R970" s="166"/>
      <c r="S970" s="166"/>
      <c r="T970" s="167"/>
      <c r="AT970" s="163" t="s">
        <v>147</v>
      </c>
      <c r="AU970" s="163" t="s">
        <v>85</v>
      </c>
      <c r="AV970" s="12" t="s">
        <v>83</v>
      </c>
      <c r="AW970" s="12" t="s">
        <v>32</v>
      </c>
      <c r="AX970" s="12" t="s">
        <v>75</v>
      </c>
      <c r="AY970" s="163" t="s">
        <v>134</v>
      </c>
    </row>
    <row r="971" spans="2:65" s="12" customFormat="1" x14ac:dyDescent="0.2">
      <c r="B971" s="162"/>
      <c r="C971" s="241"/>
      <c r="D971" s="238" t="s">
        <v>147</v>
      </c>
      <c r="E971" s="242" t="s">
        <v>1</v>
      </c>
      <c r="F971" s="243" t="s">
        <v>578</v>
      </c>
      <c r="G971" s="241"/>
      <c r="H971" s="242" t="s">
        <v>1</v>
      </c>
      <c r="I971" s="164"/>
      <c r="L971" s="162"/>
      <c r="M971" s="165"/>
      <c r="N971" s="166"/>
      <c r="O971" s="166"/>
      <c r="P971" s="166"/>
      <c r="Q971" s="166"/>
      <c r="R971" s="166"/>
      <c r="S971" s="166"/>
      <c r="T971" s="167"/>
      <c r="AT971" s="163" t="s">
        <v>147</v>
      </c>
      <c r="AU971" s="163" t="s">
        <v>85</v>
      </c>
      <c r="AV971" s="12" t="s">
        <v>83</v>
      </c>
      <c r="AW971" s="12" t="s">
        <v>32</v>
      </c>
      <c r="AX971" s="12" t="s">
        <v>75</v>
      </c>
      <c r="AY971" s="163" t="s">
        <v>134</v>
      </c>
    </row>
    <row r="972" spans="2:65" s="13" customFormat="1" x14ac:dyDescent="0.2">
      <c r="B972" s="168"/>
      <c r="C972" s="244"/>
      <c r="D972" s="238" t="s">
        <v>147</v>
      </c>
      <c r="E972" s="245" t="s">
        <v>1</v>
      </c>
      <c r="F972" s="246" t="s">
        <v>8</v>
      </c>
      <c r="G972" s="244"/>
      <c r="H972" s="247">
        <v>15</v>
      </c>
      <c r="I972" s="170"/>
      <c r="L972" s="168"/>
      <c r="M972" s="171"/>
      <c r="N972" s="172"/>
      <c r="O972" s="172"/>
      <c r="P972" s="172"/>
      <c r="Q972" s="172"/>
      <c r="R972" s="172"/>
      <c r="S972" s="172"/>
      <c r="T972" s="173"/>
      <c r="AT972" s="169" t="s">
        <v>147</v>
      </c>
      <c r="AU972" s="169" t="s">
        <v>85</v>
      </c>
      <c r="AV972" s="13" t="s">
        <v>85</v>
      </c>
      <c r="AW972" s="13" t="s">
        <v>32</v>
      </c>
      <c r="AX972" s="13" t="s">
        <v>75</v>
      </c>
      <c r="AY972" s="169" t="s">
        <v>134</v>
      </c>
    </row>
    <row r="973" spans="2:65" s="14" customFormat="1" x14ac:dyDescent="0.2">
      <c r="B973" s="174"/>
      <c r="C973" s="248"/>
      <c r="D973" s="238" t="s">
        <v>147</v>
      </c>
      <c r="E973" s="249" t="s">
        <v>1</v>
      </c>
      <c r="F973" s="250" t="s">
        <v>152</v>
      </c>
      <c r="G973" s="248"/>
      <c r="H973" s="251">
        <v>15</v>
      </c>
      <c r="I973" s="176"/>
      <c r="L973" s="174"/>
      <c r="M973" s="177"/>
      <c r="N973" s="178"/>
      <c r="O973" s="178"/>
      <c r="P973" s="178"/>
      <c r="Q973" s="178"/>
      <c r="R973" s="178"/>
      <c r="S973" s="178"/>
      <c r="T973" s="179"/>
      <c r="AT973" s="175" t="s">
        <v>147</v>
      </c>
      <c r="AU973" s="175" t="s">
        <v>85</v>
      </c>
      <c r="AV973" s="14" t="s">
        <v>141</v>
      </c>
      <c r="AW973" s="14" t="s">
        <v>32</v>
      </c>
      <c r="AX973" s="14" t="s">
        <v>83</v>
      </c>
      <c r="AY973" s="175" t="s">
        <v>134</v>
      </c>
    </row>
    <row r="974" spans="2:65" s="1" customFormat="1" ht="24" customHeight="1" x14ac:dyDescent="0.2">
      <c r="B974" s="151"/>
      <c r="C974" s="232">
        <v>59</v>
      </c>
      <c r="D974" s="232" t="s">
        <v>136</v>
      </c>
      <c r="E974" s="233" t="s">
        <v>582</v>
      </c>
      <c r="F974" s="234" t="s">
        <v>583</v>
      </c>
      <c r="G974" s="235" t="s">
        <v>493</v>
      </c>
      <c r="H974" s="236">
        <v>1</v>
      </c>
      <c r="I974" s="153"/>
      <c r="J974" s="154">
        <f>ROUND(I974*H974,2)</f>
        <v>0</v>
      </c>
      <c r="K974" s="152" t="s">
        <v>140</v>
      </c>
      <c r="L974" s="31"/>
      <c r="M974" s="155" t="s">
        <v>1</v>
      </c>
      <c r="N974" s="156" t="s">
        <v>40</v>
      </c>
      <c r="O974" s="54"/>
      <c r="P974" s="157">
        <f>O974*H974</f>
        <v>0</v>
      </c>
      <c r="Q974" s="157">
        <v>0</v>
      </c>
      <c r="R974" s="157">
        <f>Q974*H974</f>
        <v>0</v>
      </c>
      <c r="S974" s="157">
        <v>0</v>
      </c>
      <c r="T974" s="158">
        <f>S974*H974</f>
        <v>0</v>
      </c>
      <c r="AR974" s="159" t="s">
        <v>141</v>
      </c>
      <c r="AT974" s="159" t="s">
        <v>136</v>
      </c>
      <c r="AU974" s="159" t="s">
        <v>85</v>
      </c>
      <c r="AY974" s="16" t="s">
        <v>134</v>
      </c>
      <c r="BE974" s="160">
        <f>IF(N974="základní",J974,0)</f>
        <v>0</v>
      </c>
      <c r="BF974" s="160">
        <f>IF(N974="snížená",J974,0)</f>
        <v>0</v>
      </c>
      <c r="BG974" s="160">
        <f>IF(N974="zákl. přenesená",J974,0)</f>
        <v>0</v>
      </c>
      <c r="BH974" s="160">
        <f>IF(N974="sníž. přenesená",J974,0)</f>
        <v>0</v>
      </c>
      <c r="BI974" s="160">
        <f>IF(N974="nulová",J974,0)</f>
        <v>0</v>
      </c>
      <c r="BJ974" s="16" t="s">
        <v>83</v>
      </c>
      <c r="BK974" s="160">
        <f>ROUND(I974*H974,2)</f>
        <v>0</v>
      </c>
      <c r="BL974" s="16" t="s">
        <v>141</v>
      </c>
      <c r="BM974" s="159" t="s">
        <v>584</v>
      </c>
    </row>
    <row r="975" spans="2:65" s="1" customFormat="1" ht="19.5" x14ac:dyDescent="0.2">
      <c r="B975" s="31"/>
      <c r="C975" s="237"/>
      <c r="D975" s="238" t="s">
        <v>143</v>
      </c>
      <c r="E975" s="237"/>
      <c r="F975" s="239" t="s">
        <v>585</v>
      </c>
      <c r="G975" s="237"/>
      <c r="H975" s="237"/>
      <c r="I975" s="90"/>
      <c r="L975" s="31"/>
      <c r="M975" s="161"/>
      <c r="N975" s="54"/>
      <c r="O975" s="54"/>
      <c r="P975" s="54"/>
      <c r="Q975" s="54"/>
      <c r="R975" s="54"/>
      <c r="S975" s="54"/>
      <c r="T975" s="55"/>
      <c r="AT975" s="16" t="s">
        <v>143</v>
      </c>
      <c r="AU975" s="16" t="s">
        <v>85</v>
      </c>
    </row>
    <row r="976" spans="2:65" s="1" customFormat="1" ht="78" x14ac:dyDescent="0.2">
      <c r="B976" s="31"/>
      <c r="C976" s="237"/>
      <c r="D976" s="238" t="s">
        <v>145</v>
      </c>
      <c r="E976" s="237"/>
      <c r="F976" s="240" t="s">
        <v>586</v>
      </c>
      <c r="G976" s="237"/>
      <c r="H976" s="237"/>
      <c r="I976" s="90"/>
      <c r="L976" s="31"/>
      <c r="M976" s="161"/>
      <c r="N976" s="54"/>
      <c r="O976" s="54"/>
      <c r="P976" s="54"/>
      <c r="Q976" s="54"/>
      <c r="R976" s="54"/>
      <c r="S976" s="54"/>
      <c r="T976" s="55"/>
      <c r="AT976" s="16" t="s">
        <v>145</v>
      </c>
      <c r="AU976" s="16" t="s">
        <v>85</v>
      </c>
    </row>
    <row r="977" spans="2:65" s="12" customFormat="1" x14ac:dyDescent="0.2">
      <c r="B977" s="162"/>
      <c r="C977" s="241"/>
      <c r="D977" s="238" t="s">
        <v>147</v>
      </c>
      <c r="E977" s="242" t="s">
        <v>1</v>
      </c>
      <c r="F977" s="243" t="s">
        <v>148</v>
      </c>
      <c r="G977" s="241"/>
      <c r="H977" s="242" t="s">
        <v>1</v>
      </c>
      <c r="I977" s="164"/>
      <c r="L977" s="162"/>
      <c r="M977" s="165"/>
      <c r="N977" s="166"/>
      <c r="O977" s="166"/>
      <c r="P977" s="166"/>
      <c r="Q977" s="166"/>
      <c r="R977" s="166"/>
      <c r="S977" s="166"/>
      <c r="T977" s="167"/>
      <c r="AT977" s="163" t="s">
        <v>147</v>
      </c>
      <c r="AU977" s="163" t="s">
        <v>85</v>
      </c>
      <c r="AV977" s="12" t="s">
        <v>83</v>
      </c>
      <c r="AW977" s="12" t="s">
        <v>32</v>
      </c>
      <c r="AX977" s="12" t="s">
        <v>75</v>
      </c>
      <c r="AY977" s="163" t="s">
        <v>134</v>
      </c>
    </row>
    <row r="978" spans="2:65" s="12" customFormat="1" x14ac:dyDescent="0.2">
      <c r="B978" s="162"/>
      <c r="C978" s="241"/>
      <c r="D978" s="238" t="s">
        <v>147</v>
      </c>
      <c r="E978" s="242" t="s">
        <v>1</v>
      </c>
      <c r="F978" s="243" t="s">
        <v>587</v>
      </c>
      <c r="G978" s="241"/>
      <c r="H978" s="242" t="s">
        <v>1</v>
      </c>
      <c r="I978" s="164"/>
      <c r="L978" s="162"/>
      <c r="M978" s="165"/>
      <c r="N978" s="166"/>
      <c r="O978" s="166"/>
      <c r="P978" s="166"/>
      <c r="Q978" s="166"/>
      <c r="R978" s="166"/>
      <c r="S978" s="166"/>
      <c r="T978" s="167"/>
      <c r="AT978" s="163" t="s">
        <v>147</v>
      </c>
      <c r="AU978" s="163" t="s">
        <v>85</v>
      </c>
      <c r="AV978" s="12" t="s">
        <v>83</v>
      </c>
      <c r="AW978" s="12" t="s">
        <v>32</v>
      </c>
      <c r="AX978" s="12" t="s">
        <v>75</v>
      </c>
      <c r="AY978" s="163" t="s">
        <v>134</v>
      </c>
    </row>
    <row r="979" spans="2:65" s="12" customFormat="1" x14ac:dyDescent="0.2">
      <c r="B979" s="162"/>
      <c r="C979" s="241"/>
      <c r="D979" s="238" t="s">
        <v>147</v>
      </c>
      <c r="E979" s="242" t="s">
        <v>1</v>
      </c>
      <c r="F979" s="243" t="s">
        <v>588</v>
      </c>
      <c r="G979" s="241"/>
      <c r="H979" s="242" t="s">
        <v>1</v>
      </c>
      <c r="I979" s="164"/>
      <c r="L979" s="162"/>
      <c r="M979" s="165"/>
      <c r="N979" s="166"/>
      <c r="O979" s="166"/>
      <c r="P979" s="166"/>
      <c r="Q979" s="166"/>
      <c r="R979" s="166"/>
      <c r="S979" s="166"/>
      <c r="T979" s="167"/>
      <c r="AT979" s="163" t="s">
        <v>147</v>
      </c>
      <c r="AU979" s="163" t="s">
        <v>85</v>
      </c>
      <c r="AV979" s="12" t="s">
        <v>83</v>
      </c>
      <c r="AW979" s="12" t="s">
        <v>32</v>
      </c>
      <c r="AX979" s="12" t="s">
        <v>75</v>
      </c>
      <c r="AY979" s="163" t="s">
        <v>134</v>
      </c>
    </row>
    <row r="980" spans="2:65" s="13" customFormat="1" x14ac:dyDescent="0.2">
      <c r="B980" s="168"/>
      <c r="C980" s="244"/>
      <c r="D980" s="238" t="s">
        <v>147</v>
      </c>
      <c r="E980" s="245" t="s">
        <v>1</v>
      </c>
      <c r="F980" s="246" t="s">
        <v>83</v>
      </c>
      <c r="G980" s="244"/>
      <c r="H980" s="247">
        <v>1</v>
      </c>
      <c r="I980" s="170"/>
      <c r="L980" s="168"/>
      <c r="M980" s="171"/>
      <c r="N980" s="172"/>
      <c r="O980" s="172"/>
      <c r="P980" s="172"/>
      <c r="Q980" s="172"/>
      <c r="R980" s="172"/>
      <c r="S980" s="172"/>
      <c r="T980" s="173"/>
      <c r="AT980" s="169" t="s">
        <v>147</v>
      </c>
      <c r="AU980" s="169" t="s">
        <v>85</v>
      </c>
      <c r="AV980" s="13" t="s">
        <v>85</v>
      </c>
      <c r="AW980" s="13" t="s">
        <v>32</v>
      </c>
      <c r="AX980" s="13" t="s">
        <v>75</v>
      </c>
      <c r="AY980" s="169" t="s">
        <v>134</v>
      </c>
    </row>
    <row r="981" spans="2:65" s="14" customFormat="1" x14ac:dyDescent="0.2">
      <c r="B981" s="174"/>
      <c r="C981" s="248"/>
      <c r="D981" s="238" t="s">
        <v>147</v>
      </c>
      <c r="E981" s="249" t="s">
        <v>1</v>
      </c>
      <c r="F981" s="250" t="s">
        <v>152</v>
      </c>
      <c r="G981" s="248"/>
      <c r="H981" s="251">
        <v>1</v>
      </c>
      <c r="I981" s="176"/>
      <c r="L981" s="174"/>
      <c r="M981" s="177"/>
      <c r="N981" s="178"/>
      <c r="O981" s="178"/>
      <c r="P981" s="178"/>
      <c r="Q981" s="178"/>
      <c r="R981" s="178"/>
      <c r="S981" s="178"/>
      <c r="T981" s="179"/>
      <c r="AT981" s="175" t="s">
        <v>147</v>
      </c>
      <c r="AU981" s="175" t="s">
        <v>85</v>
      </c>
      <c r="AV981" s="14" t="s">
        <v>141</v>
      </c>
      <c r="AW981" s="14" t="s">
        <v>32</v>
      </c>
      <c r="AX981" s="14" t="s">
        <v>83</v>
      </c>
      <c r="AY981" s="175" t="s">
        <v>134</v>
      </c>
    </row>
    <row r="982" spans="2:65" s="1" customFormat="1" ht="24" customHeight="1" x14ac:dyDescent="0.2">
      <c r="B982" s="151"/>
      <c r="C982" s="232">
        <v>60</v>
      </c>
      <c r="D982" s="232" t="s">
        <v>136</v>
      </c>
      <c r="E982" s="233" t="s">
        <v>589</v>
      </c>
      <c r="F982" s="234" t="s">
        <v>590</v>
      </c>
      <c r="G982" s="235" t="s">
        <v>163</v>
      </c>
      <c r="H982" s="236">
        <v>18</v>
      </c>
      <c r="I982" s="153"/>
      <c r="J982" s="154">
        <f>ROUND(I982*H982,2)</f>
        <v>0</v>
      </c>
      <c r="K982" s="152" t="s">
        <v>140</v>
      </c>
      <c r="L982" s="31"/>
      <c r="M982" s="155" t="s">
        <v>1</v>
      </c>
      <c r="N982" s="156" t="s">
        <v>40</v>
      </c>
      <c r="O982" s="54"/>
      <c r="P982" s="157">
        <f>O982*H982</f>
        <v>0</v>
      </c>
      <c r="Q982" s="157">
        <v>0</v>
      </c>
      <c r="R982" s="157">
        <f>Q982*H982</f>
        <v>0</v>
      </c>
      <c r="S982" s="157">
        <v>0</v>
      </c>
      <c r="T982" s="158">
        <f>S982*H982</f>
        <v>0</v>
      </c>
      <c r="AR982" s="159" t="s">
        <v>141</v>
      </c>
      <c r="AT982" s="159" t="s">
        <v>136</v>
      </c>
      <c r="AU982" s="159" t="s">
        <v>85</v>
      </c>
      <c r="AY982" s="16" t="s">
        <v>134</v>
      </c>
      <c r="BE982" s="160">
        <f>IF(N982="základní",J982,0)</f>
        <v>0</v>
      </c>
      <c r="BF982" s="160">
        <f>IF(N982="snížená",J982,0)</f>
        <v>0</v>
      </c>
      <c r="BG982" s="160">
        <f>IF(N982="zákl. přenesená",J982,0)</f>
        <v>0</v>
      </c>
      <c r="BH982" s="160">
        <f>IF(N982="sníž. přenesená",J982,0)</f>
        <v>0</v>
      </c>
      <c r="BI982" s="160">
        <f>IF(N982="nulová",J982,0)</f>
        <v>0</v>
      </c>
      <c r="BJ982" s="16" t="s">
        <v>83</v>
      </c>
      <c r="BK982" s="160">
        <f>ROUND(I982*H982,2)</f>
        <v>0</v>
      </c>
      <c r="BL982" s="16" t="s">
        <v>141</v>
      </c>
      <c r="BM982" s="159" t="s">
        <v>591</v>
      </c>
    </row>
    <row r="983" spans="2:65" s="1" customFormat="1" ht="19.5" x14ac:dyDescent="0.2">
      <c r="B983" s="31"/>
      <c r="C983" s="237"/>
      <c r="D983" s="238" t="s">
        <v>143</v>
      </c>
      <c r="E983" s="237"/>
      <c r="F983" s="239" t="s">
        <v>592</v>
      </c>
      <c r="G983" s="237"/>
      <c r="H983" s="237"/>
      <c r="I983" s="90"/>
      <c r="L983" s="31"/>
      <c r="M983" s="161"/>
      <c r="N983" s="54"/>
      <c r="O983" s="54"/>
      <c r="P983" s="54"/>
      <c r="Q983" s="54"/>
      <c r="R983" s="54"/>
      <c r="S983" s="54"/>
      <c r="T983" s="55"/>
      <c r="AT983" s="16" t="s">
        <v>143</v>
      </c>
      <c r="AU983" s="16" t="s">
        <v>85</v>
      </c>
    </row>
    <row r="984" spans="2:65" s="1" customFormat="1" ht="107.25" x14ac:dyDescent="0.2">
      <c r="B984" s="31"/>
      <c r="C984" s="237"/>
      <c r="D984" s="238" t="s">
        <v>145</v>
      </c>
      <c r="E984" s="237"/>
      <c r="F984" s="240" t="s">
        <v>593</v>
      </c>
      <c r="G984" s="237"/>
      <c r="H984" s="237"/>
      <c r="I984" s="90"/>
      <c r="L984" s="31"/>
      <c r="M984" s="161"/>
      <c r="N984" s="54"/>
      <c r="O984" s="54"/>
      <c r="P984" s="54"/>
      <c r="Q984" s="54"/>
      <c r="R984" s="54"/>
      <c r="S984" s="54"/>
      <c r="T984" s="55"/>
      <c r="AT984" s="16" t="s">
        <v>145</v>
      </c>
      <c r="AU984" s="16" t="s">
        <v>85</v>
      </c>
    </row>
    <row r="985" spans="2:65" s="12" customFormat="1" ht="22.5" x14ac:dyDescent="0.2">
      <c r="B985" s="162"/>
      <c r="C985" s="241"/>
      <c r="D985" s="238" t="s">
        <v>147</v>
      </c>
      <c r="E985" s="242" t="s">
        <v>1</v>
      </c>
      <c r="F985" s="243" t="s">
        <v>594</v>
      </c>
      <c r="G985" s="241"/>
      <c r="H985" s="242" t="s">
        <v>1</v>
      </c>
      <c r="I985" s="164"/>
      <c r="L985" s="162"/>
      <c r="M985" s="165"/>
      <c r="N985" s="166"/>
      <c r="O985" s="166"/>
      <c r="P985" s="166"/>
      <c r="Q985" s="166"/>
      <c r="R985" s="166"/>
      <c r="S985" s="166"/>
      <c r="T985" s="167"/>
      <c r="AT985" s="163" t="s">
        <v>147</v>
      </c>
      <c r="AU985" s="163" t="s">
        <v>85</v>
      </c>
      <c r="AV985" s="12" t="s">
        <v>83</v>
      </c>
      <c r="AW985" s="12" t="s">
        <v>32</v>
      </c>
      <c r="AX985" s="12" t="s">
        <v>75</v>
      </c>
      <c r="AY985" s="163" t="s">
        <v>134</v>
      </c>
    </row>
    <row r="986" spans="2:65" s="12" customFormat="1" x14ac:dyDescent="0.2">
      <c r="B986" s="162"/>
      <c r="C986" s="241"/>
      <c r="D986" s="238" t="s">
        <v>147</v>
      </c>
      <c r="E986" s="242" t="s">
        <v>1</v>
      </c>
      <c r="F986" s="243" t="s">
        <v>521</v>
      </c>
      <c r="G986" s="241"/>
      <c r="H986" s="242" t="s">
        <v>1</v>
      </c>
      <c r="I986" s="164"/>
      <c r="L986" s="162"/>
      <c r="M986" s="165"/>
      <c r="N986" s="166"/>
      <c r="O986" s="166"/>
      <c r="P986" s="166"/>
      <c r="Q986" s="166"/>
      <c r="R986" s="166"/>
      <c r="S986" s="166"/>
      <c r="T986" s="167"/>
      <c r="AT986" s="163" t="s">
        <v>147</v>
      </c>
      <c r="AU986" s="163" t="s">
        <v>85</v>
      </c>
      <c r="AV986" s="12" t="s">
        <v>83</v>
      </c>
      <c r="AW986" s="12" t="s">
        <v>32</v>
      </c>
      <c r="AX986" s="12" t="s">
        <v>75</v>
      </c>
      <c r="AY986" s="163" t="s">
        <v>134</v>
      </c>
    </row>
    <row r="987" spans="2:65" s="12" customFormat="1" x14ac:dyDescent="0.2">
      <c r="B987" s="162"/>
      <c r="C987" s="241"/>
      <c r="D987" s="238" t="s">
        <v>147</v>
      </c>
      <c r="E987" s="242" t="s">
        <v>1</v>
      </c>
      <c r="F987" s="243" t="s">
        <v>518</v>
      </c>
      <c r="G987" s="241"/>
      <c r="H987" s="242" t="s">
        <v>1</v>
      </c>
      <c r="I987" s="164"/>
      <c r="L987" s="162"/>
      <c r="M987" s="165"/>
      <c r="N987" s="166"/>
      <c r="O987" s="166"/>
      <c r="P987" s="166"/>
      <c r="Q987" s="166"/>
      <c r="R987" s="166"/>
      <c r="S987" s="166"/>
      <c r="T987" s="167"/>
      <c r="AT987" s="163" t="s">
        <v>147</v>
      </c>
      <c r="AU987" s="163" t="s">
        <v>85</v>
      </c>
      <c r="AV987" s="12" t="s">
        <v>83</v>
      </c>
      <c r="AW987" s="12" t="s">
        <v>32</v>
      </c>
      <c r="AX987" s="12" t="s">
        <v>75</v>
      </c>
      <c r="AY987" s="163" t="s">
        <v>134</v>
      </c>
    </row>
    <row r="988" spans="2:65" s="12" customFormat="1" x14ac:dyDescent="0.2">
      <c r="B988" s="162"/>
      <c r="C988" s="241"/>
      <c r="D988" s="238" t="s">
        <v>147</v>
      </c>
      <c r="E988" s="242" t="s">
        <v>1</v>
      </c>
      <c r="F988" s="243" t="s">
        <v>522</v>
      </c>
      <c r="G988" s="241"/>
      <c r="H988" s="242" t="s">
        <v>1</v>
      </c>
      <c r="I988" s="164"/>
      <c r="L988" s="162"/>
      <c r="M988" s="165"/>
      <c r="N988" s="166"/>
      <c r="O988" s="166"/>
      <c r="P988" s="166"/>
      <c r="Q988" s="166"/>
      <c r="R988" s="166"/>
      <c r="S988" s="166"/>
      <c r="T988" s="167"/>
      <c r="AT988" s="163" t="s">
        <v>147</v>
      </c>
      <c r="AU988" s="163" t="s">
        <v>85</v>
      </c>
      <c r="AV988" s="12" t="s">
        <v>83</v>
      </c>
      <c r="AW988" s="12" t="s">
        <v>32</v>
      </c>
      <c r="AX988" s="12" t="s">
        <v>75</v>
      </c>
      <c r="AY988" s="163" t="s">
        <v>134</v>
      </c>
    </row>
    <row r="989" spans="2:65" s="13" customFormat="1" x14ac:dyDescent="0.2">
      <c r="B989" s="168"/>
      <c r="C989" s="244"/>
      <c r="D989" s="238" t="s">
        <v>147</v>
      </c>
      <c r="E989" s="245" t="s">
        <v>1</v>
      </c>
      <c r="F989" s="246" t="s">
        <v>310</v>
      </c>
      <c r="G989" s="244"/>
      <c r="H989" s="247">
        <v>18</v>
      </c>
      <c r="I989" s="170"/>
      <c r="L989" s="168"/>
      <c r="M989" s="171"/>
      <c r="N989" s="172"/>
      <c r="O989" s="172"/>
      <c r="P989" s="172"/>
      <c r="Q989" s="172"/>
      <c r="R989" s="172"/>
      <c r="S989" s="172"/>
      <c r="T989" s="173"/>
      <c r="AT989" s="169" t="s">
        <v>147</v>
      </c>
      <c r="AU989" s="169" t="s">
        <v>85</v>
      </c>
      <c r="AV989" s="13" t="s">
        <v>85</v>
      </c>
      <c r="AW989" s="13" t="s">
        <v>32</v>
      </c>
      <c r="AX989" s="13" t="s">
        <v>75</v>
      </c>
      <c r="AY989" s="169" t="s">
        <v>134</v>
      </c>
    </row>
    <row r="990" spans="2:65" s="14" customFormat="1" x14ac:dyDescent="0.2">
      <c r="B990" s="174"/>
      <c r="C990" s="248"/>
      <c r="D990" s="238" t="s">
        <v>147</v>
      </c>
      <c r="E990" s="249" t="s">
        <v>1</v>
      </c>
      <c r="F990" s="250" t="s">
        <v>152</v>
      </c>
      <c r="G990" s="248"/>
      <c r="H990" s="251">
        <v>18</v>
      </c>
      <c r="I990" s="176"/>
      <c r="L990" s="174"/>
      <c r="M990" s="177"/>
      <c r="N990" s="178"/>
      <c r="O990" s="178"/>
      <c r="P990" s="178"/>
      <c r="Q990" s="178"/>
      <c r="R990" s="178"/>
      <c r="S990" s="178"/>
      <c r="T990" s="179"/>
      <c r="AT990" s="175" t="s">
        <v>147</v>
      </c>
      <c r="AU990" s="175" t="s">
        <v>85</v>
      </c>
      <c r="AV990" s="14" t="s">
        <v>141</v>
      </c>
      <c r="AW990" s="14" t="s">
        <v>32</v>
      </c>
      <c r="AX990" s="14" t="s">
        <v>83</v>
      </c>
      <c r="AY990" s="175" t="s">
        <v>134</v>
      </c>
    </row>
    <row r="991" spans="2:65" s="1" customFormat="1" ht="24" customHeight="1" x14ac:dyDescent="0.2">
      <c r="B991" s="151"/>
      <c r="C991" s="253">
        <v>61</v>
      </c>
      <c r="D991" s="253" t="s">
        <v>347</v>
      </c>
      <c r="E991" s="254" t="s">
        <v>595</v>
      </c>
      <c r="F991" s="255" t="s">
        <v>596</v>
      </c>
      <c r="G991" s="256" t="s">
        <v>163</v>
      </c>
      <c r="H991" s="257">
        <v>18</v>
      </c>
      <c r="I991" s="181"/>
      <c r="J991" s="182">
        <f>ROUND(I991*H991,2)</f>
        <v>0</v>
      </c>
      <c r="K991" s="180" t="s">
        <v>389</v>
      </c>
      <c r="L991" s="183"/>
      <c r="M991" s="184" t="s">
        <v>1</v>
      </c>
      <c r="N991" s="185" t="s">
        <v>40</v>
      </c>
      <c r="O991" s="54"/>
      <c r="P991" s="157">
        <f>O991*H991</f>
        <v>0</v>
      </c>
      <c r="Q991" s="157">
        <v>3.3869999999999997E-2</v>
      </c>
      <c r="R991" s="157">
        <f>Q991*H991</f>
        <v>0.60965999999999998</v>
      </c>
      <c r="S991" s="157">
        <v>0</v>
      </c>
      <c r="T991" s="158">
        <f>S991*H991</f>
        <v>0</v>
      </c>
      <c r="AR991" s="159" t="s">
        <v>214</v>
      </c>
      <c r="AT991" s="159" t="s">
        <v>347</v>
      </c>
      <c r="AU991" s="159" t="s">
        <v>85</v>
      </c>
      <c r="AY991" s="16" t="s">
        <v>134</v>
      </c>
      <c r="BE991" s="160">
        <f>IF(N991="základní",J991,0)</f>
        <v>0</v>
      </c>
      <c r="BF991" s="160">
        <f>IF(N991="snížená",J991,0)</f>
        <v>0</v>
      </c>
      <c r="BG991" s="160">
        <f>IF(N991="zákl. přenesená",J991,0)</f>
        <v>0</v>
      </c>
      <c r="BH991" s="160">
        <f>IF(N991="sníž. přenesená",J991,0)</f>
        <v>0</v>
      </c>
      <c r="BI991" s="160">
        <f>IF(N991="nulová",J991,0)</f>
        <v>0</v>
      </c>
      <c r="BJ991" s="16" t="s">
        <v>83</v>
      </c>
      <c r="BK991" s="160">
        <f>ROUND(I991*H991,2)</f>
        <v>0</v>
      </c>
      <c r="BL991" s="16" t="s">
        <v>141</v>
      </c>
      <c r="BM991" s="159" t="s">
        <v>597</v>
      </c>
    </row>
    <row r="992" spans="2:65" s="1" customFormat="1" ht="19.5" x14ac:dyDescent="0.2">
      <c r="B992" s="31"/>
      <c r="C992" s="237"/>
      <c r="D992" s="238" t="s">
        <v>143</v>
      </c>
      <c r="E992" s="237"/>
      <c r="F992" s="239" t="s">
        <v>596</v>
      </c>
      <c r="G992" s="237"/>
      <c r="H992" s="237"/>
      <c r="I992" s="90"/>
      <c r="L992" s="31"/>
      <c r="M992" s="161"/>
      <c r="N992" s="54"/>
      <c r="O992" s="54"/>
      <c r="P992" s="54"/>
      <c r="Q992" s="54"/>
      <c r="R992" s="54"/>
      <c r="S992" s="54"/>
      <c r="T992" s="55"/>
      <c r="AT992" s="16" t="s">
        <v>143</v>
      </c>
      <c r="AU992" s="16" t="s">
        <v>85</v>
      </c>
    </row>
    <row r="993" spans="2:65" s="12" customFormat="1" x14ac:dyDescent="0.2">
      <c r="B993" s="162"/>
      <c r="C993" s="241"/>
      <c r="D993" s="238" t="s">
        <v>147</v>
      </c>
      <c r="E993" s="242" t="s">
        <v>1</v>
      </c>
      <c r="F993" s="243" t="s">
        <v>521</v>
      </c>
      <c r="G993" s="241"/>
      <c r="H993" s="242" t="s">
        <v>1</v>
      </c>
      <c r="I993" s="164"/>
      <c r="L993" s="162"/>
      <c r="M993" s="165"/>
      <c r="N993" s="166"/>
      <c r="O993" s="166"/>
      <c r="P993" s="166"/>
      <c r="Q993" s="166"/>
      <c r="R993" s="166"/>
      <c r="S993" s="166"/>
      <c r="T993" s="167"/>
      <c r="AT993" s="163" t="s">
        <v>147</v>
      </c>
      <c r="AU993" s="163" t="s">
        <v>85</v>
      </c>
      <c r="AV993" s="12" t="s">
        <v>83</v>
      </c>
      <c r="AW993" s="12" t="s">
        <v>32</v>
      </c>
      <c r="AX993" s="12" t="s">
        <v>75</v>
      </c>
      <c r="AY993" s="163" t="s">
        <v>134</v>
      </c>
    </row>
    <row r="994" spans="2:65" s="12" customFormat="1" x14ac:dyDescent="0.2">
      <c r="B994" s="162"/>
      <c r="C994" s="241"/>
      <c r="D994" s="238" t="s">
        <v>147</v>
      </c>
      <c r="E994" s="242" t="s">
        <v>1</v>
      </c>
      <c r="F994" s="243" t="s">
        <v>518</v>
      </c>
      <c r="G994" s="241"/>
      <c r="H994" s="242" t="s">
        <v>1</v>
      </c>
      <c r="I994" s="164"/>
      <c r="L994" s="162"/>
      <c r="M994" s="165"/>
      <c r="N994" s="166"/>
      <c r="O994" s="166"/>
      <c r="P994" s="166"/>
      <c r="Q994" s="166"/>
      <c r="R994" s="166"/>
      <c r="S994" s="166"/>
      <c r="T994" s="167"/>
      <c r="AT994" s="163" t="s">
        <v>147</v>
      </c>
      <c r="AU994" s="163" t="s">
        <v>85</v>
      </c>
      <c r="AV994" s="12" t="s">
        <v>83</v>
      </c>
      <c r="AW994" s="12" t="s">
        <v>32</v>
      </c>
      <c r="AX994" s="12" t="s">
        <v>75</v>
      </c>
      <c r="AY994" s="163" t="s">
        <v>134</v>
      </c>
    </row>
    <row r="995" spans="2:65" s="12" customFormat="1" x14ac:dyDescent="0.2">
      <c r="B995" s="162"/>
      <c r="C995" s="241"/>
      <c r="D995" s="238" t="s">
        <v>147</v>
      </c>
      <c r="E995" s="242" t="s">
        <v>1</v>
      </c>
      <c r="F995" s="243" t="s">
        <v>522</v>
      </c>
      <c r="G995" s="241"/>
      <c r="H995" s="242" t="s">
        <v>1</v>
      </c>
      <c r="I995" s="164"/>
      <c r="L995" s="162"/>
      <c r="M995" s="165"/>
      <c r="N995" s="166"/>
      <c r="O995" s="166"/>
      <c r="P995" s="166"/>
      <c r="Q995" s="166"/>
      <c r="R995" s="166"/>
      <c r="S995" s="166"/>
      <c r="T995" s="167"/>
      <c r="AT995" s="163" t="s">
        <v>147</v>
      </c>
      <c r="AU995" s="163" t="s">
        <v>85</v>
      </c>
      <c r="AV995" s="12" t="s">
        <v>83</v>
      </c>
      <c r="AW995" s="12" t="s">
        <v>32</v>
      </c>
      <c r="AX995" s="12" t="s">
        <v>75</v>
      </c>
      <c r="AY995" s="163" t="s">
        <v>134</v>
      </c>
    </row>
    <row r="996" spans="2:65" s="13" customFormat="1" x14ac:dyDescent="0.2">
      <c r="B996" s="168"/>
      <c r="C996" s="244"/>
      <c r="D996" s="238" t="s">
        <v>147</v>
      </c>
      <c r="E996" s="245" t="s">
        <v>1</v>
      </c>
      <c r="F996" s="246" t="s">
        <v>310</v>
      </c>
      <c r="G996" s="244"/>
      <c r="H996" s="247">
        <v>18</v>
      </c>
      <c r="I996" s="170"/>
      <c r="L996" s="168"/>
      <c r="M996" s="171"/>
      <c r="N996" s="172"/>
      <c r="O996" s="172"/>
      <c r="P996" s="172"/>
      <c r="Q996" s="172"/>
      <c r="R996" s="172"/>
      <c r="S996" s="172"/>
      <c r="T996" s="173"/>
      <c r="AT996" s="169" t="s">
        <v>147</v>
      </c>
      <c r="AU996" s="169" t="s">
        <v>85</v>
      </c>
      <c r="AV996" s="13" t="s">
        <v>85</v>
      </c>
      <c r="AW996" s="13" t="s">
        <v>32</v>
      </c>
      <c r="AX996" s="13" t="s">
        <v>75</v>
      </c>
      <c r="AY996" s="169" t="s">
        <v>134</v>
      </c>
    </row>
    <row r="997" spans="2:65" s="14" customFormat="1" x14ac:dyDescent="0.2">
      <c r="B997" s="174"/>
      <c r="C997" s="248"/>
      <c r="D997" s="238" t="s">
        <v>147</v>
      </c>
      <c r="E997" s="249" t="s">
        <v>1</v>
      </c>
      <c r="F997" s="250" t="s">
        <v>152</v>
      </c>
      <c r="G997" s="248"/>
      <c r="H997" s="251">
        <v>18</v>
      </c>
      <c r="I997" s="176"/>
      <c r="L997" s="174"/>
      <c r="M997" s="177"/>
      <c r="N997" s="178"/>
      <c r="O997" s="178"/>
      <c r="P997" s="178"/>
      <c r="Q997" s="178"/>
      <c r="R997" s="178"/>
      <c r="S997" s="178"/>
      <c r="T997" s="179"/>
      <c r="AT997" s="175" t="s">
        <v>147</v>
      </c>
      <c r="AU997" s="175" t="s">
        <v>85</v>
      </c>
      <c r="AV997" s="14" t="s">
        <v>141</v>
      </c>
      <c r="AW997" s="14" t="s">
        <v>32</v>
      </c>
      <c r="AX997" s="14" t="s">
        <v>83</v>
      </c>
      <c r="AY997" s="175" t="s">
        <v>134</v>
      </c>
    </row>
    <row r="998" spans="2:65" s="1" customFormat="1" ht="24" customHeight="1" x14ac:dyDescent="0.2">
      <c r="B998" s="151"/>
      <c r="C998" s="232">
        <v>62</v>
      </c>
      <c r="D998" s="232" t="s">
        <v>136</v>
      </c>
      <c r="E998" s="233" t="s">
        <v>589</v>
      </c>
      <c r="F998" s="234" t="s">
        <v>590</v>
      </c>
      <c r="G998" s="235" t="s">
        <v>163</v>
      </c>
      <c r="H998" s="236">
        <v>44</v>
      </c>
      <c r="I998" s="153"/>
      <c r="J998" s="154">
        <f>ROUND(I998*H998,2)</f>
        <v>0</v>
      </c>
      <c r="K998" s="152" t="s">
        <v>140</v>
      </c>
      <c r="L998" s="31"/>
      <c r="M998" s="155" t="s">
        <v>1</v>
      </c>
      <c r="N998" s="156" t="s">
        <v>40</v>
      </c>
      <c r="O998" s="54"/>
      <c r="P998" s="157">
        <f>O998*H998</f>
        <v>0</v>
      </c>
      <c r="Q998" s="157">
        <v>0</v>
      </c>
      <c r="R998" s="157">
        <f>Q998*H998</f>
        <v>0</v>
      </c>
      <c r="S998" s="157">
        <v>0</v>
      </c>
      <c r="T998" s="158">
        <f>S998*H998</f>
        <v>0</v>
      </c>
      <c r="AR998" s="159" t="s">
        <v>141</v>
      </c>
      <c r="AT998" s="159" t="s">
        <v>136</v>
      </c>
      <c r="AU998" s="159" t="s">
        <v>85</v>
      </c>
      <c r="AY998" s="16" t="s">
        <v>134</v>
      </c>
      <c r="BE998" s="160">
        <f>IF(N998="základní",J998,0)</f>
        <v>0</v>
      </c>
      <c r="BF998" s="160">
        <f>IF(N998="snížená",J998,0)</f>
        <v>0</v>
      </c>
      <c r="BG998" s="160">
        <f>IF(N998="zákl. přenesená",J998,0)</f>
        <v>0</v>
      </c>
      <c r="BH998" s="160">
        <f>IF(N998="sníž. přenesená",J998,0)</f>
        <v>0</v>
      </c>
      <c r="BI998" s="160">
        <f>IF(N998="nulová",J998,0)</f>
        <v>0</v>
      </c>
      <c r="BJ998" s="16" t="s">
        <v>83</v>
      </c>
      <c r="BK998" s="160">
        <f>ROUND(I998*H998,2)</f>
        <v>0</v>
      </c>
      <c r="BL998" s="16" t="s">
        <v>141</v>
      </c>
      <c r="BM998" s="159" t="s">
        <v>598</v>
      </c>
    </row>
    <row r="999" spans="2:65" s="1" customFormat="1" ht="19.5" x14ac:dyDescent="0.2">
      <c r="B999" s="31"/>
      <c r="C999" s="237"/>
      <c r="D999" s="238" t="s">
        <v>143</v>
      </c>
      <c r="E999" s="237"/>
      <c r="F999" s="239" t="s">
        <v>592</v>
      </c>
      <c r="G999" s="237"/>
      <c r="H999" s="237"/>
      <c r="I999" s="90"/>
      <c r="L999" s="31"/>
      <c r="M999" s="161"/>
      <c r="N999" s="54"/>
      <c r="O999" s="54"/>
      <c r="P999" s="54"/>
      <c r="Q999" s="54"/>
      <c r="R999" s="54"/>
      <c r="S999" s="54"/>
      <c r="T999" s="55"/>
      <c r="AT999" s="16" t="s">
        <v>143</v>
      </c>
      <c r="AU999" s="16" t="s">
        <v>85</v>
      </c>
    </row>
    <row r="1000" spans="2:65" s="1" customFormat="1" ht="107.25" x14ac:dyDescent="0.2">
      <c r="B1000" s="31"/>
      <c r="C1000" s="237"/>
      <c r="D1000" s="238" t="s">
        <v>145</v>
      </c>
      <c r="E1000" s="237"/>
      <c r="F1000" s="240" t="s">
        <v>593</v>
      </c>
      <c r="G1000" s="237"/>
      <c r="H1000" s="237"/>
      <c r="I1000" s="90"/>
      <c r="L1000" s="31"/>
      <c r="M1000" s="161"/>
      <c r="N1000" s="54"/>
      <c r="O1000" s="54"/>
      <c r="P1000" s="54"/>
      <c r="Q1000" s="54"/>
      <c r="R1000" s="54"/>
      <c r="S1000" s="54"/>
      <c r="T1000" s="55"/>
      <c r="AT1000" s="16" t="s">
        <v>145</v>
      </c>
      <c r="AU1000" s="16" t="s">
        <v>85</v>
      </c>
    </row>
    <row r="1001" spans="2:65" s="12" customFormat="1" ht="22.5" x14ac:dyDescent="0.2">
      <c r="B1001" s="162"/>
      <c r="C1001" s="241"/>
      <c r="D1001" s="238" t="s">
        <v>147</v>
      </c>
      <c r="E1001" s="242" t="s">
        <v>1</v>
      </c>
      <c r="F1001" s="243" t="s">
        <v>516</v>
      </c>
      <c r="G1001" s="241"/>
      <c r="H1001" s="242" t="s">
        <v>1</v>
      </c>
      <c r="I1001" s="164"/>
      <c r="L1001" s="162"/>
      <c r="M1001" s="165"/>
      <c r="N1001" s="166"/>
      <c r="O1001" s="166"/>
      <c r="P1001" s="166"/>
      <c r="Q1001" s="166"/>
      <c r="R1001" s="166"/>
      <c r="S1001" s="166"/>
      <c r="T1001" s="167"/>
      <c r="AT1001" s="163" t="s">
        <v>147</v>
      </c>
      <c r="AU1001" s="163" t="s">
        <v>85</v>
      </c>
      <c r="AV1001" s="12" t="s">
        <v>83</v>
      </c>
      <c r="AW1001" s="12" t="s">
        <v>32</v>
      </c>
      <c r="AX1001" s="12" t="s">
        <v>75</v>
      </c>
      <c r="AY1001" s="163" t="s">
        <v>134</v>
      </c>
    </row>
    <row r="1002" spans="2:65" s="12" customFormat="1" x14ac:dyDescent="0.2">
      <c r="B1002" s="162"/>
      <c r="C1002" s="241"/>
      <c r="D1002" s="238" t="s">
        <v>147</v>
      </c>
      <c r="E1002" s="242" t="s">
        <v>1</v>
      </c>
      <c r="F1002" s="243" t="s">
        <v>517</v>
      </c>
      <c r="G1002" s="241"/>
      <c r="H1002" s="242" t="s">
        <v>1</v>
      </c>
      <c r="I1002" s="164"/>
      <c r="L1002" s="162"/>
      <c r="M1002" s="165"/>
      <c r="N1002" s="166"/>
      <c r="O1002" s="166"/>
      <c r="P1002" s="166"/>
      <c r="Q1002" s="166"/>
      <c r="R1002" s="166"/>
      <c r="S1002" s="166"/>
      <c r="T1002" s="167"/>
      <c r="AT1002" s="163" t="s">
        <v>147</v>
      </c>
      <c r="AU1002" s="163" t="s">
        <v>85</v>
      </c>
      <c r="AV1002" s="12" t="s">
        <v>83</v>
      </c>
      <c r="AW1002" s="12" t="s">
        <v>32</v>
      </c>
      <c r="AX1002" s="12" t="s">
        <v>75</v>
      </c>
      <c r="AY1002" s="163" t="s">
        <v>134</v>
      </c>
    </row>
    <row r="1003" spans="2:65" s="12" customFormat="1" x14ac:dyDescent="0.2">
      <c r="B1003" s="162"/>
      <c r="C1003" s="241"/>
      <c r="D1003" s="238" t="s">
        <v>147</v>
      </c>
      <c r="E1003" s="242" t="s">
        <v>1</v>
      </c>
      <c r="F1003" s="243" t="s">
        <v>518</v>
      </c>
      <c r="G1003" s="241"/>
      <c r="H1003" s="242" t="s">
        <v>1</v>
      </c>
      <c r="I1003" s="164"/>
      <c r="L1003" s="162"/>
      <c r="M1003" s="165"/>
      <c r="N1003" s="166"/>
      <c r="O1003" s="166"/>
      <c r="P1003" s="166"/>
      <c r="Q1003" s="166"/>
      <c r="R1003" s="166"/>
      <c r="S1003" s="166"/>
      <c r="T1003" s="167"/>
      <c r="AT1003" s="163" t="s">
        <v>147</v>
      </c>
      <c r="AU1003" s="163" t="s">
        <v>85</v>
      </c>
      <c r="AV1003" s="12" t="s">
        <v>83</v>
      </c>
      <c r="AW1003" s="12" t="s">
        <v>32</v>
      </c>
      <c r="AX1003" s="12" t="s">
        <v>75</v>
      </c>
      <c r="AY1003" s="163" t="s">
        <v>134</v>
      </c>
    </row>
    <row r="1004" spans="2:65" s="12" customFormat="1" x14ac:dyDescent="0.2">
      <c r="B1004" s="162"/>
      <c r="C1004" s="241"/>
      <c r="D1004" s="238" t="s">
        <v>147</v>
      </c>
      <c r="E1004" s="242" t="s">
        <v>1</v>
      </c>
      <c r="F1004" s="243" t="s">
        <v>519</v>
      </c>
      <c r="G1004" s="241"/>
      <c r="H1004" s="242" t="s">
        <v>1</v>
      </c>
      <c r="I1004" s="164"/>
      <c r="L1004" s="162"/>
      <c r="M1004" s="165"/>
      <c r="N1004" s="166"/>
      <c r="O1004" s="166"/>
      <c r="P1004" s="166"/>
      <c r="Q1004" s="166"/>
      <c r="R1004" s="166"/>
      <c r="S1004" s="166"/>
      <c r="T1004" s="167"/>
      <c r="AT1004" s="163" t="s">
        <v>147</v>
      </c>
      <c r="AU1004" s="163" t="s">
        <v>85</v>
      </c>
      <c r="AV1004" s="12" t="s">
        <v>83</v>
      </c>
      <c r="AW1004" s="12" t="s">
        <v>32</v>
      </c>
      <c r="AX1004" s="12" t="s">
        <v>75</v>
      </c>
      <c r="AY1004" s="163" t="s">
        <v>134</v>
      </c>
    </row>
    <row r="1005" spans="2:65" s="13" customFormat="1" x14ac:dyDescent="0.2">
      <c r="B1005" s="168"/>
      <c r="C1005" s="244"/>
      <c r="D1005" s="238" t="s">
        <v>147</v>
      </c>
      <c r="E1005" s="245" t="s">
        <v>1</v>
      </c>
      <c r="F1005" s="246" t="s">
        <v>520</v>
      </c>
      <c r="G1005" s="244"/>
      <c r="H1005" s="247">
        <v>44</v>
      </c>
      <c r="I1005" s="170"/>
      <c r="L1005" s="168"/>
      <c r="M1005" s="171"/>
      <c r="N1005" s="172"/>
      <c r="O1005" s="172"/>
      <c r="P1005" s="172"/>
      <c r="Q1005" s="172"/>
      <c r="R1005" s="172"/>
      <c r="S1005" s="172"/>
      <c r="T1005" s="173"/>
      <c r="AT1005" s="169" t="s">
        <v>147</v>
      </c>
      <c r="AU1005" s="169" t="s">
        <v>85</v>
      </c>
      <c r="AV1005" s="13" t="s">
        <v>85</v>
      </c>
      <c r="AW1005" s="13" t="s">
        <v>32</v>
      </c>
      <c r="AX1005" s="13" t="s">
        <v>75</v>
      </c>
      <c r="AY1005" s="169" t="s">
        <v>134</v>
      </c>
    </row>
    <row r="1006" spans="2:65" s="14" customFormat="1" x14ac:dyDescent="0.2">
      <c r="B1006" s="174"/>
      <c r="C1006" s="248"/>
      <c r="D1006" s="238" t="s">
        <v>147</v>
      </c>
      <c r="E1006" s="249" t="s">
        <v>1</v>
      </c>
      <c r="F1006" s="250" t="s">
        <v>152</v>
      </c>
      <c r="G1006" s="248"/>
      <c r="H1006" s="251">
        <v>44</v>
      </c>
      <c r="I1006" s="176"/>
      <c r="L1006" s="174"/>
      <c r="M1006" s="177"/>
      <c r="N1006" s="178"/>
      <c r="O1006" s="178"/>
      <c r="P1006" s="178"/>
      <c r="Q1006" s="178"/>
      <c r="R1006" s="178"/>
      <c r="S1006" s="178"/>
      <c r="T1006" s="179"/>
      <c r="AT1006" s="175" t="s">
        <v>147</v>
      </c>
      <c r="AU1006" s="175" t="s">
        <v>85</v>
      </c>
      <c r="AV1006" s="14" t="s">
        <v>141</v>
      </c>
      <c r="AW1006" s="14" t="s">
        <v>32</v>
      </c>
      <c r="AX1006" s="14" t="s">
        <v>83</v>
      </c>
      <c r="AY1006" s="175" t="s">
        <v>134</v>
      </c>
    </row>
    <row r="1007" spans="2:65" s="1" customFormat="1" ht="24" customHeight="1" x14ac:dyDescent="0.2">
      <c r="B1007" s="151"/>
      <c r="C1007" s="253">
        <v>63</v>
      </c>
      <c r="D1007" s="253" t="s">
        <v>347</v>
      </c>
      <c r="E1007" s="254" t="s">
        <v>599</v>
      </c>
      <c r="F1007" s="255" t="s">
        <v>600</v>
      </c>
      <c r="G1007" s="256" t="s">
        <v>163</v>
      </c>
      <c r="H1007" s="257">
        <v>44</v>
      </c>
      <c r="I1007" s="181"/>
      <c r="J1007" s="182">
        <f>ROUND(I1007*H1007,2)</f>
        <v>0</v>
      </c>
      <c r="K1007" s="180" t="s">
        <v>389</v>
      </c>
      <c r="L1007" s="183"/>
      <c r="M1007" s="184" t="s">
        <v>1</v>
      </c>
      <c r="N1007" s="185" t="s">
        <v>40</v>
      </c>
      <c r="O1007" s="54"/>
      <c r="P1007" s="157">
        <f>O1007*H1007</f>
        <v>0</v>
      </c>
      <c r="Q1007" s="157">
        <v>4.088E-2</v>
      </c>
      <c r="R1007" s="157">
        <f>Q1007*H1007</f>
        <v>1.7987199999999999</v>
      </c>
      <c r="S1007" s="157">
        <v>0</v>
      </c>
      <c r="T1007" s="158">
        <f>S1007*H1007</f>
        <v>0</v>
      </c>
      <c r="AR1007" s="159" t="s">
        <v>214</v>
      </c>
      <c r="AT1007" s="159" t="s">
        <v>347</v>
      </c>
      <c r="AU1007" s="159" t="s">
        <v>85</v>
      </c>
      <c r="AY1007" s="16" t="s">
        <v>134</v>
      </c>
      <c r="BE1007" s="160">
        <f>IF(N1007="základní",J1007,0)</f>
        <v>0</v>
      </c>
      <c r="BF1007" s="160">
        <f>IF(N1007="snížená",J1007,0)</f>
        <v>0</v>
      </c>
      <c r="BG1007" s="160">
        <f>IF(N1007="zákl. přenesená",J1007,0)</f>
        <v>0</v>
      </c>
      <c r="BH1007" s="160">
        <f>IF(N1007="sníž. přenesená",J1007,0)</f>
        <v>0</v>
      </c>
      <c r="BI1007" s="160">
        <f>IF(N1007="nulová",J1007,0)</f>
        <v>0</v>
      </c>
      <c r="BJ1007" s="16" t="s">
        <v>83</v>
      </c>
      <c r="BK1007" s="160">
        <f>ROUND(I1007*H1007,2)</f>
        <v>0</v>
      </c>
      <c r="BL1007" s="16" t="s">
        <v>141</v>
      </c>
      <c r="BM1007" s="159" t="s">
        <v>601</v>
      </c>
    </row>
    <row r="1008" spans="2:65" s="1" customFormat="1" ht="19.5" x14ac:dyDescent="0.2">
      <c r="B1008" s="31"/>
      <c r="C1008" s="237"/>
      <c r="D1008" s="238" t="s">
        <v>143</v>
      </c>
      <c r="E1008" s="237"/>
      <c r="F1008" s="239" t="s">
        <v>600</v>
      </c>
      <c r="G1008" s="237"/>
      <c r="H1008" s="237"/>
      <c r="I1008" s="90"/>
      <c r="L1008" s="31"/>
      <c r="M1008" s="161"/>
      <c r="N1008" s="54"/>
      <c r="O1008" s="54"/>
      <c r="P1008" s="54"/>
      <c r="Q1008" s="54"/>
      <c r="R1008" s="54"/>
      <c r="S1008" s="54"/>
      <c r="T1008" s="55"/>
      <c r="AT1008" s="16" t="s">
        <v>143</v>
      </c>
      <c r="AU1008" s="16" t="s">
        <v>85</v>
      </c>
    </row>
    <row r="1009" spans="2:65" s="12" customFormat="1" ht="22.5" x14ac:dyDescent="0.2">
      <c r="B1009" s="162"/>
      <c r="C1009" s="241"/>
      <c r="D1009" s="238" t="s">
        <v>147</v>
      </c>
      <c r="E1009" s="242" t="s">
        <v>1</v>
      </c>
      <c r="F1009" s="243" t="s">
        <v>516</v>
      </c>
      <c r="G1009" s="241"/>
      <c r="H1009" s="242" t="s">
        <v>1</v>
      </c>
      <c r="I1009" s="164"/>
      <c r="L1009" s="162"/>
      <c r="M1009" s="165"/>
      <c r="N1009" s="166"/>
      <c r="O1009" s="166"/>
      <c r="P1009" s="166"/>
      <c r="Q1009" s="166"/>
      <c r="R1009" s="166"/>
      <c r="S1009" s="166"/>
      <c r="T1009" s="167"/>
      <c r="AT1009" s="163" t="s">
        <v>147</v>
      </c>
      <c r="AU1009" s="163" t="s">
        <v>85</v>
      </c>
      <c r="AV1009" s="12" t="s">
        <v>83</v>
      </c>
      <c r="AW1009" s="12" t="s">
        <v>32</v>
      </c>
      <c r="AX1009" s="12" t="s">
        <v>75</v>
      </c>
      <c r="AY1009" s="163" t="s">
        <v>134</v>
      </c>
    </row>
    <row r="1010" spans="2:65" s="12" customFormat="1" x14ac:dyDescent="0.2">
      <c r="B1010" s="162"/>
      <c r="C1010" s="241"/>
      <c r="D1010" s="238" t="s">
        <v>147</v>
      </c>
      <c r="E1010" s="242" t="s">
        <v>1</v>
      </c>
      <c r="F1010" s="243" t="s">
        <v>517</v>
      </c>
      <c r="G1010" s="241"/>
      <c r="H1010" s="242" t="s">
        <v>1</v>
      </c>
      <c r="I1010" s="164"/>
      <c r="L1010" s="162"/>
      <c r="M1010" s="165"/>
      <c r="N1010" s="166"/>
      <c r="O1010" s="166"/>
      <c r="P1010" s="166"/>
      <c r="Q1010" s="166"/>
      <c r="R1010" s="166"/>
      <c r="S1010" s="166"/>
      <c r="T1010" s="167"/>
      <c r="AT1010" s="163" t="s">
        <v>147</v>
      </c>
      <c r="AU1010" s="163" t="s">
        <v>85</v>
      </c>
      <c r="AV1010" s="12" t="s">
        <v>83</v>
      </c>
      <c r="AW1010" s="12" t="s">
        <v>32</v>
      </c>
      <c r="AX1010" s="12" t="s">
        <v>75</v>
      </c>
      <c r="AY1010" s="163" t="s">
        <v>134</v>
      </c>
    </row>
    <row r="1011" spans="2:65" s="12" customFormat="1" x14ac:dyDescent="0.2">
      <c r="B1011" s="162"/>
      <c r="C1011" s="241"/>
      <c r="D1011" s="238" t="s">
        <v>147</v>
      </c>
      <c r="E1011" s="242" t="s">
        <v>1</v>
      </c>
      <c r="F1011" s="243" t="s">
        <v>602</v>
      </c>
      <c r="G1011" s="241"/>
      <c r="H1011" s="242" t="s">
        <v>1</v>
      </c>
      <c r="I1011" s="164"/>
      <c r="L1011" s="162"/>
      <c r="M1011" s="165"/>
      <c r="N1011" s="166"/>
      <c r="O1011" s="166"/>
      <c r="P1011" s="166"/>
      <c r="Q1011" s="166"/>
      <c r="R1011" s="166"/>
      <c r="S1011" s="166"/>
      <c r="T1011" s="167"/>
      <c r="AT1011" s="163" t="s">
        <v>147</v>
      </c>
      <c r="AU1011" s="163" t="s">
        <v>85</v>
      </c>
      <c r="AV1011" s="12" t="s">
        <v>83</v>
      </c>
      <c r="AW1011" s="12" t="s">
        <v>32</v>
      </c>
      <c r="AX1011" s="12" t="s">
        <v>75</v>
      </c>
      <c r="AY1011" s="163" t="s">
        <v>134</v>
      </c>
    </row>
    <row r="1012" spans="2:65" s="12" customFormat="1" x14ac:dyDescent="0.2">
      <c r="B1012" s="162"/>
      <c r="C1012" s="241"/>
      <c r="D1012" s="238" t="s">
        <v>147</v>
      </c>
      <c r="E1012" s="242" t="s">
        <v>1</v>
      </c>
      <c r="F1012" s="243" t="s">
        <v>519</v>
      </c>
      <c r="G1012" s="241"/>
      <c r="H1012" s="242" t="s">
        <v>1</v>
      </c>
      <c r="I1012" s="164"/>
      <c r="L1012" s="162"/>
      <c r="M1012" s="165"/>
      <c r="N1012" s="166"/>
      <c r="O1012" s="166"/>
      <c r="P1012" s="166"/>
      <c r="Q1012" s="166"/>
      <c r="R1012" s="166"/>
      <c r="S1012" s="166"/>
      <c r="T1012" s="167"/>
      <c r="AT1012" s="163" t="s">
        <v>147</v>
      </c>
      <c r="AU1012" s="163" t="s">
        <v>85</v>
      </c>
      <c r="AV1012" s="12" t="s">
        <v>83</v>
      </c>
      <c r="AW1012" s="12" t="s">
        <v>32</v>
      </c>
      <c r="AX1012" s="12" t="s">
        <v>75</v>
      </c>
      <c r="AY1012" s="163" t="s">
        <v>134</v>
      </c>
    </row>
    <row r="1013" spans="2:65" s="13" customFormat="1" x14ac:dyDescent="0.2">
      <c r="B1013" s="168"/>
      <c r="C1013" s="244"/>
      <c r="D1013" s="238" t="s">
        <v>147</v>
      </c>
      <c r="E1013" s="245" t="s">
        <v>1</v>
      </c>
      <c r="F1013" s="246" t="s">
        <v>520</v>
      </c>
      <c r="G1013" s="244"/>
      <c r="H1013" s="247">
        <v>44</v>
      </c>
      <c r="I1013" s="170"/>
      <c r="L1013" s="168"/>
      <c r="M1013" s="171"/>
      <c r="N1013" s="172"/>
      <c r="O1013" s="172"/>
      <c r="P1013" s="172"/>
      <c r="Q1013" s="172"/>
      <c r="R1013" s="172"/>
      <c r="S1013" s="172"/>
      <c r="T1013" s="173"/>
      <c r="AT1013" s="169" t="s">
        <v>147</v>
      </c>
      <c r="AU1013" s="169" t="s">
        <v>85</v>
      </c>
      <c r="AV1013" s="13" t="s">
        <v>85</v>
      </c>
      <c r="AW1013" s="13" t="s">
        <v>32</v>
      </c>
      <c r="AX1013" s="13" t="s">
        <v>75</v>
      </c>
      <c r="AY1013" s="169" t="s">
        <v>134</v>
      </c>
    </row>
    <row r="1014" spans="2:65" s="14" customFormat="1" x14ac:dyDescent="0.2">
      <c r="B1014" s="174"/>
      <c r="C1014" s="248"/>
      <c r="D1014" s="238" t="s">
        <v>147</v>
      </c>
      <c r="E1014" s="249" t="s">
        <v>1</v>
      </c>
      <c r="F1014" s="250" t="s">
        <v>152</v>
      </c>
      <c r="G1014" s="248"/>
      <c r="H1014" s="251">
        <v>44</v>
      </c>
      <c r="I1014" s="176"/>
      <c r="L1014" s="174"/>
      <c r="M1014" s="177"/>
      <c r="N1014" s="178"/>
      <c r="O1014" s="178"/>
      <c r="P1014" s="178"/>
      <c r="Q1014" s="178"/>
      <c r="R1014" s="178"/>
      <c r="S1014" s="178"/>
      <c r="T1014" s="179"/>
      <c r="AT1014" s="175" t="s">
        <v>147</v>
      </c>
      <c r="AU1014" s="175" t="s">
        <v>85</v>
      </c>
      <c r="AV1014" s="14" t="s">
        <v>141</v>
      </c>
      <c r="AW1014" s="14" t="s">
        <v>32</v>
      </c>
      <c r="AX1014" s="14" t="s">
        <v>83</v>
      </c>
      <c r="AY1014" s="175" t="s">
        <v>134</v>
      </c>
    </row>
    <row r="1015" spans="2:65" s="1" customFormat="1" ht="16.5" customHeight="1" x14ac:dyDescent="0.2">
      <c r="B1015" s="151"/>
      <c r="C1015" s="253">
        <v>64</v>
      </c>
      <c r="D1015" s="253" t="s">
        <v>347</v>
      </c>
      <c r="E1015" s="254" t="s">
        <v>603</v>
      </c>
      <c r="F1015" s="255" t="s">
        <v>604</v>
      </c>
      <c r="G1015" s="256" t="s">
        <v>493</v>
      </c>
      <c r="H1015" s="257">
        <v>32</v>
      </c>
      <c r="I1015" s="181"/>
      <c r="J1015" s="182">
        <f>ROUND(I1015*H1015,2)</f>
        <v>0</v>
      </c>
      <c r="K1015" s="180" t="s">
        <v>389</v>
      </c>
      <c r="L1015" s="183"/>
      <c r="M1015" s="184" t="s">
        <v>1</v>
      </c>
      <c r="N1015" s="185" t="s">
        <v>40</v>
      </c>
      <c r="O1015" s="54"/>
      <c r="P1015" s="157">
        <f>O1015*H1015</f>
        <v>0</v>
      </c>
      <c r="Q1015" s="157">
        <v>1.3999999999999999E-4</v>
      </c>
      <c r="R1015" s="157">
        <f>Q1015*H1015</f>
        <v>4.4799999999999996E-3</v>
      </c>
      <c r="S1015" s="157">
        <v>0</v>
      </c>
      <c r="T1015" s="158">
        <f>S1015*H1015</f>
        <v>0</v>
      </c>
      <c r="AR1015" s="159" t="s">
        <v>214</v>
      </c>
      <c r="AT1015" s="159" t="s">
        <v>347</v>
      </c>
      <c r="AU1015" s="159" t="s">
        <v>85</v>
      </c>
      <c r="AY1015" s="16" t="s">
        <v>134</v>
      </c>
      <c r="BE1015" s="160">
        <f>IF(N1015="základní",J1015,0)</f>
        <v>0</v>
      </c>
      <c r="BF1015" s="160">
        <f>IF(N1015="snížená",J1015,0)</f>
        <v>0</v>
      </c>
      <c r="BG1015" s="160">
        <f>IF(N1015="zákl. přenesená",J1015,0)</f>
        <v>0</v>
      </c>
      <c r="BH1015" s="160">
        <f>IF(N1015="sníž. přenesená",J1015,0)</f>
        <v>0</v>
      </c>
      <c r="BI1015" s="160">
        <f>IF(N1015="nulová",J1015,0)</f>
        <v>0</v>
      </c>
      <c r="BJ1015" s="16" t="s">
        <v>83</v>
      </c>
      <c r="BK1015" s="160">
        <f>ROUND(I1015*H1015,2)</f>
        <v>0</v>
      </c>
      <c r="BL1015" s="16" t="s">
        <v>141</v>
      </c>
      <c r="BM1015" s="159" t="s">
        <v>605</v>
      </c>
    </row>
    <row r="1016" spans="2:65" s="1" customFormat="1" x14ac:dyDescent="0.2">
      <c r="B1016" s="31"/>
      <c r="C1016" s="237"/>
      <c r="D1016" s="238" t="s">
        <v>143</v>
      </c>
      <c r="E1016" s="237"/>
      <c r="F1016" s="239" t="s">
        <v>606</v>
      </c>
      <c r="G1016" s="237"/>
      <c r="H1016" s="237"/>
      <c r="I1016" s="90"/>
      <c r="L1016" s="31"/>
      <c r="M1016" s="161"/>
      <c r="N1016" s="54"/>
      <c r="O1016" s="54"/>
      <c r="P1016" s="54"/>
      <c r="Q1016" s="54"/>
      <c r="R1016" s="54"/>
      <c r="S1016" s="54"/>
      <c r="T1016" s="55"/>
      <c r="AT1016" s="16" t="s">
        <v>143</v>
      </c>
      <c r="AU1016" s="16" t="s">
        <v>85</v>
      </c>
    </row>
    <row r="1017" spans="2:65" s="12" customFormat="1" x14ac:dyDescent="0.2">
      <c r="B1017" s="162"/>
      <c r="C1017" s="241"/>
      <c r="D1017" s="238" t="s">
        <v>147</v>
      </c>
      <c r="E1017" s="242" t="s">
        <v>1</v>
      </c>
      <c r="F1017" s="243" t="s">
        <v>606</v>
      </c>
      <c r="G1017" s="241"/>
      <c r="H1017" s="242" t="s">
        <v>1</v>
      </c>
      <c r="I1017" s="164"/>
      <c r="L1017" s="162"/>
      <c r="M1017" s="165"/>
      <c r="N1017" s="166"/>
      <c r="O1017" s="166"/>
      <c r="P1017" s="166"/>
      <c r="Q1017" s="166"/>
      <c r="R1017" s="166"/>
      <c r="S1017" s="166"/>
      <c r="T1017" s="167"/>
      <c r="AT1017" s="163" t="s">
        <v>147</v>
      </c>
      <c r="AU1017" s="163" t="s">
        <v>85</v>
      </c>
      <c r="AV1017" s="12" t="s">
        <v>83</v>
      </c>
      <c r="AW1017" s="12" t="s">
        <v>32</v>
      </c>
      <c r="AX1017" s="12" t="s">
        <v>75</v>
      </c>
      <c r="AY1017" s="163" t="s">
        <v>134</v>
      </c>
    </row>
    <row r="1018" spans="2:65" s="12" customFormat="1" x14ac:dyDescent="0.2">
      <c r="B1018" s="162"/>
      <c r="C1018" s="241"/>
      <c r="D1018" s="238" t="s">
        <v>147</v>
      </c>
      <c r="E1018" s="242" t="s">
        <v>1</v>
      </c>
      <c r="F1018" s="243" t="s">
        <v>518</v>
      </c>
      <c r="G1018" s="241"/>
      <c r="H1018" s="242" t="s">
        <v>1</v>
      </c>
      <c r="I1018" s="164"/>
      <c r="L1018" s="162"/>
      <c r="M1018" s="165"/>
      <c r="N1018" s="166"/>
      <c r="O1018" s="166"/>
      <c r="P1018" s="166"/>
      <c r="Q1018" s="166"/>
      <c r="R1018" s="166"/>
      <c r="S1018" s="166"/>
      <c r="T1018" s="167"/>
      <c r="AT1018" s="163" t="s">
        <v>147</v>
      </c>
      <c r="AU1018" s="163" t="s">
        <v>85</v>
      </c>
      <c r="AV1018" s="12" t="s">
        <v>83</v>
      </c>
      <c r="AW1018" s="12" t="s">
        <v>32</v>
      </c>
      <c r="AX1018" s="12" t="s">
        <v>75</v>
      </c>
      <c r="AY1018" s="163" t="s">
        <v>134</v>
      </c>
    </row>
    <row r="1019" spans="2:65" s="12" customFormat="1" x14ac:dyDescent="0.2">
      <c r="B1019" s="162"/>
      <c r="C1019" s="241"/>
      <c r="D1019" s="238" t="s">
        <v>147</v>
      </c>
      <c r="E1019" s="242" t="s">
        <v>1</v>
      </c>
      <c r="F1019" s="243" t="s">
        <v>607</v>
      </c>
      <c r="G1019" s="241"/>
      <c r="H1019" s="242" t="s">
        <v>1</v>
      </c>
      <c r="I1019" s="164"/>
      <c r="L1019" s="162"/>
      <c r="M1019" s="165"/>
      <c r="N1019" s="166"/>
      <c r="O1019" s="166"/>
      <c r="P1019" s="166"/>
      <c r="Q1019" s="166"/>
      <c r="R1019" s="166"/>
      <c r="S1019" s="166"/>
      <c r="T1019" s="167"/>
      <c r="AT1019" s="163" t="s">
        <v>147</v>
      </c>
      <c r="AU1019" s="163" t="s">
        <v>85</v>
      </c>
      <c r="AV1019" s="12" t="s">
        <v>83</v>
      </c>
      <c r="AW1019" s="12" t="s">
        <v>32</v>
      </c>
      <c r="AX1019" s="12" t="s">
        <v>75</v>
      </c>
      <c r="AY1019" s="163" t="s">
        <v>134</v>
      </c>
    </row>
    <row r="1020" spans="2:65" s="13" customFormat="1" x14ac:dyDescent="0.2">
      <c r="B1020" s="168"/>
      <c r="C1020" s="244"/>
      <c r="D1020" s="238" t="s">
        <v>147</v>
      </c>
      <c r="E1020" s="245" t="s">
        <v>1</v>
      </c>
      <c r="F1020" s="246" t="s">
        <v>401</v>
      </c>
      <c r="G1020" s="244"/>
      <c r="H1020" s="247">
        <v>32</v>
      </c>
      <c r="I1020" s="170"/>
      <c r="L1020" s="168"/>
      <c r="M1020" s="171"/>
      <c r="N1020" s="172"/>
      <c r="O1020" s="172"/>
      <c r="P1020" s="172"/>
      <c r="Q1020" s="172"/>
      <c r="R1020" s="172"/>
      <c r="S1020" s="172"/>
      <c r="T1020" s="173"/>
      <c r="AT1020" s="169" t="s">
        <v>147</v>
      </c>
      <c r="AU1020" s="169" t="s">
        <v>85</v>
      </c>
      <c r="AV1020" s="13" t="s">
        <v>85</v>
      </c>
      <c r="AW1020" s="13" t="s">
        <v>32</v>
      </c>
      <c r="AX1020" s="13" t="s">
        <v>75</v>
      </c>
      <c r="AY1020" s="169" t="s">
        <v>134</v>
      </c>
    </row>
    <row r="1021" spans="2:65" s="14" customFormat="1" x14ac:dyDescent="0.2">
      <c r="B1021" s="174"/>
      <c r="C1021" s="248"/>
      <c r="D1021" s="238" t="s">
        <v>147</v>
      </c>
      <c r="E1021" s="249" t="s">
        <v>1</v>
      </c>
      <c r="F1021" s="250" t="s">
        <v>152</v>
      </c>
      <c r="G1021" s="248"/>
      <c r="H1021" s="251">
        <v>32</v>
      </c>
      <c r="I1021" s="176"/>
      <c r="L1021" s="174"/>
      <c r="M1021" s="177"/>
      <c r="N1021" s="178"/>
      <c r="O1021" s="178"/>
      <c r="P1021" s="178"/>
      <c r="Q1021" s="178"/>
      <c r="R1021" s="178"/>
      <c r="S1021" s="178"/>
      <c r="T1021" s="179"/>
      <c r="AT1021" s="175" t="s">
        <v>147</v>
      </c>
      <c r="AU1021" s="175" t="s">
        <v>85</v>
      </c>
      <c r="AV1021" s="14" t="s">
        <v>141</v>
      </c>
      <c r="AW1021" s="14" t="s">
        <v>32</v>
      </c>
      <c r="AX1021" s="14" t="s">
        <v>83</v>
      </c>
      <c r="AY1021" s="175" t="s">
        <v>134</v>
      </c>
    </row>
    <row r="1022" spans="2:65" s="1" customFormat="1" ht="24" customHeight="1" x14ac:dyDescent="0.2">
      <c r="B1022" s="151"/>
      <c r="C1022" s="253">
        <v>65</v>
      </c>
      <c r="D1022" s="253" t="s">
        <v>347</v>
      </c>
      <c r="E1022" s="254" t="s">
        <v>608</v>
      </c>
      <c r="F1022" s="255" t="s">
        <v>609</v>
      </c>
      <c r="G1022" s="256" t="s">
        <v>493</v>
      </c>
      <c r="H1022" s="257">
        <v>32</v>
      </c>
      <c r="I1022" s="181"/>
      <c r="J1022" s="182">
        <f>ROUND(I1022*H1022,2)</f>
        <v>0</v>
      </c>
      <c r="K1022" s="180" t="s">
        <v>389</v>
      </c>
      <c r="L1022" s="183"/>
      <c r="M1022" s="184" t="s">
        <v>1</v>
      </c>
      <c r="N1022" s="185" t="s">
        <v>40</v>
      </c>
      <c r="O1022" s="54"/>
      <c r="P1022" s="157">
        <f>O1022*H1022</f>
        <v>0</v>
      </c>
      <c r="Q1022" s="157">
        <v>1.1299999999999999E-3</v>
      </c>
      <c r="R1022" s="157">
        <f>Q1022*H1022</f>
        <v>3.6159999999999998E-2</v>
      </c>
      <c r="S1022" s="157">
        <v>0</v>
      </c>
      <c r="T1022" s="158">
        <f>S1022*H1022</f>
        <v>0</v>
      </c>
      <c r="AR1022" s="159" t="s">
        <v>214</v>
      </c>
      <c r="AT1022" s="159" t="s">
        <v>347</v>
      </c>
      <c r="AU1022" s="159" t="s">
        <v>85</v>
      </c>
      <c r="AY1022" s="16" t="s">
        <v>134</v>
      </c>
      <c r="BE1022" s="160">
        <f>IF(N1022="základní",J1022,0)</f>
        <v>0</v>
      </c>
      <c r="BF1022" s="160">
        <f>IF(N1022="snížená",J1022,0)</f>
        <v>0</v>
      </c>
      <c r="BG1022" s="160">
        <f>IF(N1022="zákl. přenesená",J1022,0)</f>
        <v>0</v>
      </c>
      <c r="BH1022" s="160">
        <f>IF(N1022="sníž. přenesená",J1022,0)</f>
        <v>0</v>
      </c>
      <c r="BI1022" s="160">
        <f>IF(N1022="nulová",J1022,0)</f>
        <v>0</v>
      </c>
      <c r="BJ1022" s="16" t="s">
        <v>83</v>
      </c>
      <c r="BK1022" s="160">
        <f>ROUND(I1022*H1022,2)</f>
        <v>0</v>
      </c>
      <c r="BL1022" s="16" t="s">
        <v>141</v>
      </c>
      <c r="BM1022" s="159" t="s">
        <v>610</v>
      </c>
    </row>
    <row r="1023" spans="2:65" s="1" customFormat="1" ht="19.5" x14ac:dyDescent="0.2">
      <c r="B1023" s="31"/>
      <c r="C1023" s="237"/>
      <c r="D1023" s="238" t="s">
        <v>143</v>
      </c>
      <c r="E1023" s="237"/>
      <c r="F1023" s="239" t="s">
        <v>609</v>
      </c>
      <c r="G1023" s="237"/>
      <c r="H1023" s="237"/>
      <c r="I1023" s="90"/>
      <c r="L1023" s="31"/>
      <c r="M1023" s="161"/>
      <c r="N1023" s="54"/>
      <c r="O1023" s="54"/>
      <c r="P1023" s="54"/>
      <c r="Q1023" s="54"/>
      <c r="R1023" s="54"/>
      <c r="S1023" s="54"/>
      <c r="T1023" s="55"/>
      <c r="AT1023" s="16" t="s">
        <v>143</v>
      </c>
      <c r="AU1023" s="16" t="s">
        <v>85</v>
      </c>
    </row>
    <row r="1024" spans="2:65" s="12" customFormat="1" ht="22.5" x14ac:dyDescent="0.2">
      <c r="B1024" s="162"/>
      <c r="C1024" s="241"/>
      <c r="D1024" s="238" t="s">
        <v>147</v>
      </c>
      <c r="E1024" s="242" t="s">
        <v>1</v>
      </c>
      <c r="F1024" s="243" t="s">
        <v>611</v>
      </c>
      <c r="G1024" s="241"/>
      <c r="H1024" s="242" t="s">
        <v>1</v>
      </c>
      <c r="I1024" s="164"/>
      <c r="L1024" s="162"/>
      <c r="M1024" s="165"/>
      <c r="N1024" s="166"/>
      <c r="O1024" s="166"/>
      <c r="P1024" s="166"/>
      <c r="Q1024" s="166"/>
      <c r="R1024" s="166"/>
      <c r="S1024" s="166"/>
      <c r="T1024" s="167"/>
      <c r="AT1024" s="163" t="s">
        <v>147</v>
      </c>
      <c r="AU1024" s="163" t="s">
        <v>85</v>
      </c>
      <c r="AV1024" s="12" t="s">
        <v>83</v>
      </c>
      <c r="AW1024" s="12" t="s">
        <v>32</v>
      </c>
      <c r="AX1024" s="12" t="s">
        <v>75</v>
      </c>
      <c r="AY1024" s="163" t="s">
        <v>134</v>
      </c>
    </row>
    <row r="1025" spans="2:65" s="12" customFormat="1" x14ac:dyDescent="0.2">
      <c r="B1025" s="162"/>
      <c r="C1025" s="241"/>
      <c r="D1025" s="238" t="s">
        <v>147</v>
      </c>
      <c r="E1025" s="242" t="s">
        <v>1</v>
      </c>
      <c r="F1025" s="243" t="s">
        <v>607</v>
      </c>
      <c r="G1025" s="241"/>
      <c r="H1025" s="242" t="s">
        <v>1</v>
      </c>
      <c r="I1025" s="164"/>
      <c r="L1025" s="162"/>
      <c r="M1025" s="165"/>
      <c r="N1025" s="166"/>
      <c r="O1025" s="166"/>
      <c r="P1025" s="166"/>
      <c r="Q1025" s="166"/>
      <c r="R1025" s="166"/>
      <c r="S1025" s="166"/>
      <c r="T1025" s="167"/>
      <c r="AT1025" s="163" t="s">
        <v>147</v>
      </c>
      <c r="AU1025" s="163" t="s">
        <v>85</v>
      </c>
      <c r="AV1025" s="12" t="s">
        <v>83</v>
      </c>
      <c r="AW1025" s="12" t="s">
        <v>32</v>
      </c>
      <c r="AX1025" s="12" t="s">
        <v>75</v>
      </c>
      <c r="AY1025" s="163" t="s">
        <v>134</v>
      </c>
    </row>
    <row r="1026" spans="2:65" s="13" customFormat="1" x14ac:dyDescent="0.2">
      <c r="B1026" s="168"/>
      <c r="C1026" s="244"/>
      <c r="D1026" s="238" t="s">
        <v>147</v>
      </c>
      <c r="E1026" s="245" t="s">
        <v>1</v>
      </c>
      <c r="F1026" s="246" t="s">
        <v>401</v>
      </c>
      <c r="G1026" s="244"/>
      <c r="H1026" s="247">
        <v>32</v>
      </c>
      <c r="I1026" s="170"/>
      <c r="L1026" s="168"/>
      <c r="M1026" s="171"/>
      <c r="N1026" s="172"/>
      <c r="O1026" s="172"/>
      <c r="P1026" s="172"/>
      <c r="Q1026" s="172"/>
      <c r="R1026" s="172"/>
      <c r="S1026" s="172"/>
      <c r="T1026" s="173"/>
      <c r="AT1026" s="169" t="s">
        <v>147</v>
      </c>
      <c r="AU1026" s="169" t="s">
        <v>85</v>
      </c>
      <c r="AV1026" s="13" t="s">
        <v>85</v>
      </c>
      <c r="AW1026" s="13" t="s">
        <v>32</v>
      </c>
      <c r="AX1026" s="13" t="s">
        <v>75</v>
      </c>
      <c r="AY1026" s="169" t="s">
        <v>134</v>
      </c>
    </row>
    <row r="1027" spans="2:65" s="14" customFormat="1" x14ac:dyDescent="0.2">
      <c r="B1027" s="174"/>
      <c r="C1027" s="248"/>
      <c r="D1027" s="238" t="s">
        <v>147</v>
      </c>
      <c r="E1027" s="249" t="s">
        <v>1</v>
      </c>
      <c r="F1027" s="250" t="s">
        <v>152</v>
      </c>
      <c r="G1027" s="248"/>
      <c r="H1027" s="251">
        <v>32</v>
      </c>
      <c r="I1027" s="176"/>
      <c r="L1027" s="174"/>
      <c r="M1027" s="177"/>
      <c r="N1027" s="178"/>
      <c r="O1027" s="178"/>
      <c r="P1027" s="178"/>
      <c r="Q1027" s="178"/>
      <c r="R1027" s="178"/>
      <c r="S1027" s="178"/>
      <c r="T1027" s="179"/>
      <c r="AT1027" s="175" t="s">
        <v>147</v>
      </c>
      <c r="AU1027" s="175" t="s">
        <v>85</v>
      </c>
      <c r="AV1027" s="14" t="s">
        <v>141</v>
      </c>
      <c r="AW1027" s="14" t="s">
        <v>32</v>
      </c>
      <c r="AX1027" s="14" t="s">
        <v>83</v>
      </c>
      <c r="AY1027" s="175" t="s">
        <v>134</v>
      </c>
    </row>
    <row r="1028" spans="2:65" s="1" customFormat="1" ht="24" customHeight="1" x14ac:dyDescent="0.2">
      <c r="B1028" s="151"/>
      <c r="C1028" s="253">
        <v>66</v>
      </c>
      <c r="D1028" s="253" t="s">
        <v>347</v>
      </c>
      <c r="E1028" s="254" t="s">
        <v>613</v>
      </c>
      <c r="F1028" s="255" t="s">
        <v>614</v>
      </c>
      <c r="G1028" s="256" t="s">
        <v>493</v>
      </c>
      <c r="H1028" s="257">
        <v>6</v>
      </c>
      <c r="I1028" s="181"/>
      <c r="J1028" s="182">
        <f>ROUND(I1028*H1028,2)</f>
        <v>0</v>
      </c>
      <c r="K1028" s="180" t="s">
        <v>389</v>
      </c>
      <c r="L1028" s="183"/>
      <c r="M1028" s="184" t="s">
        <v>1</v>
      </c>
      <c r="N1028" s="185" t="s">
        <v>40</v>
      </c>
      <c r="O1028" s="54"/>
      <c r="P1028" s="157">
        <f>O1028*H1028</f>
        <v>0</v>
      </c>
      <c r="Q1028" s="157">
        <v>1.1299999999999999E-3</v>
      </c>
      <c r="R1028" s="157">
        <f>Q1028*H1028</f>
        <v>6.7799999999999996E-3</v>
      </c>
      <c r="S1028" s="157">
        <v>0</v>
      </c>
      <c r="T1028" s="158">
        <f>S1028*H1028</f>
        <v>0</v>
      </c>
      <c r="AR1028" s="159" t="s">
        <v>214</v>
      </c>
      <c r="AT1028" s="159" t="s">
        <v>347</v>
      </c>
      <c r="AU1028" s="159" t="s">
        <v>85</v>
      </c>
      <c r="AY1028" s="16" t="s">
        <v>134</v>
      </c>
      <c r="BE1028" s="160">
        <f>IF(N1028="základní",J1028,0)</f>
        <v>0</v>
      </c>
      <c r="BF1028" s="160">
        <f>IF(N1028="snížená",J1028,0)</f>
        <v>0</v>
      </c>
      <c r="BG1028" s="160">
        <f>IF(N1028="zákl. přenesená",J1028,0)</f>
        <v>0</v>
      </c>
      <c r="BH1028" s="160">
        <f>IF(N1028="sníž. přenesená",J1028,0)</f>
        <v>0</v>
      </c>
      <c r="BI1028" s="160">
        <f>IF(N1028="nulová",J1028,0)</f>
        <v>0</v>
      </c>
      <c r="BJ1028" s="16" t="s">
        <v>83</v>
      </c>
      <c r="BK1028" s="160">
        <f>ROUND(I1028*H1028,2)</f>
        <v>0</v>
      </c>
      <c r="BL1028" s="16" t="s">
        <v>141</v>
      </c>
      <c r="BM1028" s="159" t="s">
        <v>615</v>
      </c>
    </row>
    <row r="1029" spans="2:65" s="1" customFormat="1" ht="19.5" x14ac:dyDescent="0.2">
      <c r="B1029" s="31"/>
      <c r="C1029" s="237"/>
      <c r="D1029" s="238" t="s">
        <v>143</v>
      </c>
      <c r="E1029" s="237"/>
      <c r="F1029" s="239" t="s">
        <v>614</v>
      </c>
      <c r="G1029" s="237"/>
      <c r="H1029" s="237"/>
      <c r="I1029" s="90"/>
      <c r="L1029" s="31"/>
      <c r="M1029" s="161"/>
      <c r="N1029" s="54"/>
      <c r="O1029" s="54"/>
      <c r="P1029" s="54"/>
      <c r="Q1029" s="54"/>
      <c r="R1029" s="54"/>
      <c r="S1029" s="54"/>
      <c r="T1029" s="55"/>
      <c r="AT1029" s="16" t="s">
        <v>143</v>
      </c>
      <c r="AU1029" s="16" t="s">
        <v>85</v>
      </c>
    </row>
    <row r="1030" spans="2:65" s="12" customFormat="1" ht="22.5" x14ac:dyDescent="0.2">
      <c r="B1030" s="162"/>
      <c r="C1030" s="241"/>
      <c r="D1030" s="238" t="s">
        <v>147</v>
      </c>
      <c r="E1030" s="242" t="s">
        <v>1</v>
      </c>
      <c r="F1030" s="243" t="s">
        <v>616</v>
      </c>
      <c r="G1030" s="241"/>
      <c r="H1030" s="242" t="s">
        <v>1</v>
      </c>
      <c r="I1030" s="164"/>
      <c r="L1030" s="162"/>
      <c r="M1030" s="165"/>
      <c r="N1030" s="166"/>
      <c r="O1030" s="166"/>
      <c r="P1030" s="166"/>
      <c r="Q1030" s="166"/>
      <c r="R1030" s="166"/>
      <c r="S1030" s="166"/>
      <c r="T1030" s="167"/>
      <c r="AT1030" s="163" t="s">
        <v>147</v>
      </c>
      <c r="AU1030" s="163" t="s">
        <v>85</v>
      </c>
      <c r="AV1030" s="12" t="s">
        <v>83</v>
      </c>
      <c r="AW1030" s="12" t="s">
        <v>32</v>
      </c>
      <c r="AX1030" s="12" t="s">
        <v>75</v>
      </c>
      <c r="AY1030" s="163" t="s">
        <v>134</v>
      </c>
    </row>
    <row r="1031" spans="2:65" s="12" customFormat="1" x14ac:dyDescent="0.2">
      <c r="B1031" s="162"/>
      <c r="C1031" s="241"/>
      <c r="D1031" s="238" t="s">
        <v>147</v>
      </c>
      <c r="E1031" s="242" t="s">
        <v>1</v>
      </c>
      <c r="F1031" s="243" t="s">
        <v>617</v>
      </c>
      <c r="G1031" s="241"/>
      <c r="H1031" s="242" t="s">
        <v>1</v>
      </c>
      <c r="I1031" s="164"/>
      <c r="L1031" s="162"/>
      <c r="M1031" s="165"/>
      <c r="N1031" s="166"/>
      <c r="O1031" s="166"/>
      <c r="P1031" s="166"/>
      <c r="Q1031" s="166"/>
      <c r="R1031" s="166"/>
      <c r="S1031" s="166"/>
      <c r="T1031" s="167"/>
      <c r="AT1031" s="163" t="s">
        <v>147</v>
      </c>
      <c r="AU1031" s="163" t="s">
        <v>85</v>
      </c>
      <c r="AV1031" s="12" t="s">
        <v>83</v>
      </c>
      <c r="AW1031" s="12" t="s">
        <v>32</v>
      </c>
      <c r="AX1031" s="12" t="s">
        <v>75</v>
      </c>
      <c r="AY1031" s="163" t="s">
        <v>134</v>
      </c>
    </row>
    <row r="1032" spans="2:65" s="13" customFormat="1" x14ac:dyDescent="0.2">
      <c r="B1032" s="168"/>
      <c r="C1032" s="244"/>
      <c r="D1032" s="238" t="s">
        <v>147</v>
      </c>
      <c r="E1032" s="245" t="s">
        <v>1</v>
      </c>
      <c r="F1032" s="246" t="s">
        <v>193</v>
      </c>
      <c r="G1032" s="244"/>
      <c r="H1032" s="247">
        <v>6</v>
      </c>
      <c r="I1032" s="170"/>
      <c r="L1032" s="168"/>
      <c r="M1032" s="171"/>
      <c r="N1032" s="172"/>
      <c r="O1032" s="172"/>
      <c r="P1032" s="172"/>
      <c r="Q1032" s="172"/>
      <c r="R1032" s="172"/>
      <c r="S1032" s="172"/>
      <c r="T1032" s="173"/>
      <c r="AT1032" s="169" t="s">
        <v>147</v>
      </c>
      <c r="AU1032" s="169" t="s">
        <v>85</v>
      </c>
      <c r="AV1032" s="13" t="s">
        <v>85</v>
      </c>
      <c r="AW1032" s="13" t="s">
        <v>32</v>
      </c>
      <c r="AX1032" s="13" t="s">
        <v>75</v>
      </c>
      <c r="AY1032" s="169" t="s">
        <v>134</v>
      </c>
    </row>
    <row r="1033" spans="2:65" s="14" customFormat="1" x14ac:dyDescent="0.2">
      <c r="B1033" s="174"/>
      <c r="C1033" s="248"/>
      <c r="D1033" s="238" t="s">
        <v>147</v>
      </c>
      <c r="E1033" s="249" t="s">
        <v>1</v>
      </c>
      <c r="F1033" s="250" t="s">
        <v>152</v>
      </c>
      <c r="G1033" s="248"/>
      <c r="H1033" s="251">
        <v>6</v>
      </c>
      <c r="I1033" s="176"/>
      <c r="L1033" s="174"/>
      <c r="M1033" s="177"/>
      <c r="N1033" s="178"/>
      <c r="O1033" s="178"/>
      <c r="P1033" s="178"/>
      <c r="Q1033" s="178"/>
      <c r="R1033" s="178"/>
      <c r="S1033" s="178"/>
      <c r="T1033" s="179"/>
      <c r="AT1033" s="175" t="s">
        <v>147</v>
      </c>
      <c r="AU1033" s="175" t="s">
        <v>85</v>
      </c>
      <c r="AV1033" s="14" t="s">
        <v>141</v>
      </c>
      <c r="AW1033" s="14" t="s">
        <v>32</v>
      </c>
      <c r="AX1033" s="14" t="s">
        <v>83</v>
      </c>
      <c r="AY1033" s="175" t="s">
        <v>134</v>
      </c>
    </row>
    <row r="1034" spans="2:65" s="1" customFormat="1" ht="24" customHeight="1" x14ac:dyDescent="0.2">
      <c r="B1034" s="151"/>
      <c r="C1034" s="232">
        <v>67</v>
      </c>
      <c r="D1034" s="232" t="s">
        <v>136</v>
      </c>
      <c r="E1034" s="233" t="s">
        <v>618</v>
      </c>
      <c r="F1034" s="234" t="s">
        <v>619</v>
      </c>
      <c r="G1034" s="235" t="s">
        <v>493</v>
      </c>
      <c r="H1034" s="236">
        <v>6</v>
      </c>
      <c r="I1034" s="153"/>
      <c r="J1034" s="154">
        <f>ROUND(I1034*H1034,2)</f>
        <v>0</v>
      </c>
      <c r="K1034" s="152" t="s">
        <v>140</v>
      </c>
      <c r="L1034" s="31"/>
      <c r="M1034" s="155" t="s">
        <v>1</v>
      </c>
      <c r="N1034" s="156" t="s">
        <v>40</v>
      </c>
      <c r="O1034" s="54"/>
      <c r="P1034" s="157">
        <f>O1034*H1034</f>
        <v>0</v>
      </c>
      <c r="Q1034" s="157">
        <v>0</v>
      </c>
      <c r="R1034" s="157">
        <f>Q1034*H1034</f>
        <v>0</v>
      </c>
      <c r="S1034" s="157">
        <v>0</v>
      </c>
      <c r="T1034" s="158">
        <f>S1034*H1034</f>
        <v>0</v>
      </c>
      <c r="AR1034" s="159" t="s">
        <v>141</v>
      </c>
      <c r="AT1034" s="159" t="s">
        <v>136</v>
      </c>
      <c r="AU1034" s="159" t="s">
        <v>85</v>
      </c>
      <c r="AY1034" s="16" t="s">
        <v>134</v>
      </c>
      <c r="BE1034" s="160">
        <f>IF(N1034="základní",J1034,0)</f>
        <v>0</v>
      </c>
      <c r="BF1034" s="160">
        <f>IF(N1034="snížená",J1034,0)</f>
        <v>0</v>
      </c>
      <c r="BG1034" s="160">
        <f>IF(N1034="zákl. přenesená",J1034,0)</f>
        <v>0</v>
      </c>
      <c r="BH1034" s="160">
        <f>IF(N1034="sníž. přenesená",J1034,0)</f>
        <v>0</v>
      </c>
      <c r="BI1034" s="160">
        <f>IF(N1034="nulová",J1034,0)</f>
        <v>0</v>
      </c>
      <c r="BJ1034" s="16" t="s">
        <v>83</v>
      </c>
      <c r="BK1034" s="160">
        <f>ROUND(I1034*H1034,2)</f>
        <v>0</v>
      </c>
      <c r="BL1034" s="16" t="s">
        <v>141</v>
      </c>
      <c r="BM1034" s="159" t="s">
        <v>620</v>
      </c>
    </row>
    <row r="1035" spans="2:65" s="1" customFormat="1" ht="29.25" x14ac:dyDescent="0.2">
      <c r="B1035" s="31"/>
      <c r="C1035" s="237"/>
      <c r="D1035" s="238" t="s">
        <v>143</v>
      </c>
      <c r="E1035" s="237"/>
      <c r="F1035" s="239" t="s">
        <v>621</v>
      </c>
      <c r="G1035" s="237"/>
      <c r="H1035" s="237"/>
      <c r="I1035" s="90"/>
      <c r="L1035" s="31"/>
      <c r="M1035" s="161"/>
      <c r="N1035" s="54"/>
      <c r="O1035" s="54"/>
      <c r="P1035" s="54"/>
      <c r="Q1035" s="54"/>
      <c r="R1035" s="54"/>
      <c r="S1035" s="54"/>
      <c r="T1035" s="55"/>
      <c r="AT1035" s="16" t="s">
        <v>143</v>
      </c>
      <c r="AU1035" s="16" t="s">
        <v>85</v>
      </c>
    </row>
    <row r="1036" spans="2:65" s="1" customFormat="1" ht="68.25" x14ac:dyDescent="0.2">
      <c r="B1036" s="31"/>
      <c r="C1036" s="237"/>
      <c r="D1036" s="238" t="s">
        <v>145</v>
      </c>
      <c r="E1036" s="237"/>
      <c r="F1036" s="240" t="s">
        <v>622</v>
      </c>
      <c r="G1036" s="237"/>
      <c r="H1036" s="237"/>
      <c r="I1036" s="90"/>
      <c r="L1036" s="31"/>
      <c r="M1036" s="161"/>
      <c r="N1036" s="54"/>
      <c r="O1036" s="54"/>
      <c r="P1036" s="54"/>
      <c r="Q1036" s="54"/>
      <c r="R1036" s="54"/>
      <c r="S1036" s="54"/>
      <c r="T1036" s="55"/>
      <c r="AT1036" s="16" t="s">
        <v>145</v>
      </c>
      <c r="AU1036" s="16" t="s">
        <v>85</v>
      </c>
    </row>
    <row r="1037" spans="2:65" s="12" customFormat="1" ht="22.5" x14ac:dyDescent="0.2">
      <c r="B1037" s="162"/>
      <c r="C1037" s="241"/>
      <c r="D1037" s="238" t="s">
        <v>147</v>
      </c>
      <c r="E1037" s="242" t="s">
        <v>1</v>
      </c>
      <c r="F1037" s="243" t="s">
        <v>623</v>
      </c>
      <c r="G1037" s="241"/>
      <c r="H1037" s="242" t="s">
        <v>1</v>
      </c>
      <c r="I1037" s="164"/>
      <c r="L1037" s="162"/>
      <c r="M1037" s="165"/>
      <c r="N1037" s="166"/>
      <c r="O1037" s="166"/>
      <c r="P1037" s="166"/>
      <c r="Q1037" s="166"/>
      <c r="R1037" s="166"/>
      <c r="S1037" s="166"/>
      <c r="T1037" s="167"/>
      <c r="AT1037" s="163" t="s">
        <v>147</v>
      </c>
      <c r="AU1037" s="163" t="s">
        <v>85</v>
      </c>
      <c r="AV1037" s="12" t="s">
        <v>83</v>
      </c>
      <c r="AW1037" s="12" t="s">
        <v>32</v>
      </c>
      <c r="AX1037" s="12" t="s">
        <v>75</v>
      </c>
      <c r="AY1037" s="163" t="s">
        <v>134</v>
      </c>
    </row>
    <row r="1038" spans="2:65" s="12" customFormat="1" x14ac:dyDescent="0.2">
      <c r="B1038" s="162"/>
      <c r="C1038" s="241"/>
      <c r="D1038" s="238" t="s">
        <v>147</v>
      </c>
      <c r="E1038" s="242" t="s">
        <v>1</v>
      </c>
      <c r="F1038" s="243" t="s">
        <v>624</v>
      </c>
      <c r="G1038" s="241"/>
      <c r="H1038" s="242" t="s">
        <v>1</v>
      </c>
      <c r="I1038" s="164"/>
      <c r="L1038" s="162"/>
      <c r="M1038" s="165"/>
      <c r="N1038" s="166"/>
      <c r="O1038" s="166"/>
      <c r="P1038" s="166"/>
      <c r="Q1038" s="166"/>
      <c r="R1038" s="166"/>
      <c r="S1038" s="166"/>
      <c r="T1038" s="167"/>
      <c r="AT1038" s="163" t="s">
        <v>147</v>
      </c>
      <c r="AU1038" s="163" t="s">
        <v>85</v>
      </c>
      <c r="AV1038" s="12" t="s">
        <v>83</v>
      </c>
      <c r="AW1038" s="12" t="s">
        <v>32</v>
      </c>
      <c r="AX1038" s="12" t="s">
        <v>75</v>
      </c>
      <c r="AY1038" s="163" t="s">
        <v>134</v>
      </c>
    </row>
    <row r="1039" spans="2:65" s="12" customFormat="1" x14ac:dyDescent="0.2">
      <c r="B1039" s="162"/>
      <c r="C1039" s="241"/>
      <c r="D1039" s="238" t="s">
        <v>147</v>
      </c>
      <c r="E1039" s="242" t="s">
        <v>1</v>
      </c>
      <c r="F1039" s="243" t="s">
        <v>569</v>
      </c>
      <c r="G1039" s="241"/>
      <c r="H1039" s="242" t="s">
        <v>1</v>
      </c>
      <c r="I1039" s="164"/>
      <c r="L1039" s="162"/>
      <c r="M1039" s="165"/>
      <c r="N1039" s="166"/>
      <c r="O1039" s="166"/>
      <c r="P1039" s="166"/>
      <c r="Q1039" s="166"/>
      <c r="R1039" s="166"/>
      <c r="S1039" s="166"/>
      <c r="T1039" s="167"/>
      <c r="AT1039" s="163" t="s">
        <v>147</v>
      </c>
      <c r="AU1039" s="163" t="s">
        <v>85</v>
      </c>
      <c r="AV1039" s="12" t="s">
        <v>83</v>
      </c>
      <c r="AW1039" s="12" t="s">
        <v>32</v>
      </c>
      <c r="AX1039" s="12" t="s">
        <v>75</v>
      </c>
      <c r="AY1039" s="163" t="s">
        <v>134</v>
      </c>
    </row>
    <row r="1040" spans="2:65" s="12" customFormat="1" x14ac:dyDescent="0.2">
      <c r="B1040" s="162"/>
      <c r="C1040" s="241"/>
      <c r="D1040" s="238" t="s">
        <v>147</v>
      </c>
      <c r="E1040" s="242" t="s">
        <v>1</v>
      </c>
      <c r="F1040" s="243" t="s">
        <v>625</v>
      </c>
      <c r="G1040" s="241"/>
      <c r="H1040" s="242" t="s">
        <v>1</v>
      </c>
      <c r="I1040" s="164"/>
      <c r="L1040" s="162"/>
      <c r="M1040" s="165"/>
      <c r="N1040" s="166"/>
      <c r="O1040" s="166"/>
      <c r="P1040" s="166"/>
      <c r="Q1040" s="166"/>
      <c r="R1040" s="166"/>
      <c r="S1040" s="166"/>
      <c r="T1040" s="167"/>
      <c r="AT1040" s="163" t="s">
        <v>147</v>
      </c>
      <c r="AU1040" s="163" t="s">
        <v>85</v>
      </c>
      <c r="AV1040" s="12" t="s">
        <v>83</v>
      </c>
      <c r="AW1040" s="12" t="s">
        <v>32</v>
      </c>
      <c r="AX1040" s="12" t="s">
        <v>75</v>
      </c>
      <c r="AY1040" s="163" t="s">
        <v>134</v>
      </c>
    </row>
    <row r="1041" spans="2:65" s="13" customFormat="1" x14ac:dyDescent="0.2">
      <c r="B1041" s="168"/>
      <c r="C1041" s="244"/>
      <c r="D1041" s="238" t="s">
        <v>147</v>
      </c>
      <c r="E1041" s="245" t="s">
        <v>1</v>
      </c>
      <c r="F1041" s="246" t="s">
        <v>85</v>
      </c>
      <c r="G1041" s="244"/>
      <c r="H1041" s="247">
        <v>2</v>
      </c>
      <c r="I1041" s="170"/>
      <c r="L1041" s="168"/>
      <c r="M1041" s="171"/>
      <c r="N1041" s="172"/>
      <c r="O1041" s="172"/>
      <c r="P1041" s="172"/>
      <c r="Q1041" s="172"/>
      <c r="R1041" s="172"/>
      <c r="S1041" s="172"/>
      <c r="T1041" s="173"/>
      <c r="AT1041" s="169" t="s">
        <v>147</v>
      </c>
      <c r="AU1041" s="169" t="s">
        <v>85</v>
      </c>
      <c r="AV1041" s="13" t="s">
        <v>85</v>
      </c>
      <c r="AW1041" s="13" t="s">
        <v>32</v>
      </c>
      <c r="AX1041" s="13" t="s">
        <v>75</v>
      </c>
      <c r="AY1041" s="169" t="s">
        <v>134</v>
      </c>
    </row>
    <row r="1042" spans="2:65" s="12" customFormat="1" x14ac:dyDescent="0.2">
      <c r="B1042" s="162"/>
      <c r="C1042" s="241"/>
      <c r="D1042" s="238" t="s">
        <v>147</v>
      </c>
      <c r="E1042" s="242" t="s">
        <v>1</v>
      </c>
      <c r="F1042" s="243" t="s">
        <v>626</v>
      </c>
      <c r="G1042" s="241"/>
      <c r="H1042" s="242" t="s">
        <v>1</v>
      </c>
      <c r="I1042" s="164"/>
      <c r="L1042" s="162"/>
      <c r="M1042" s="165"/>
      <c r="N1042" s="166"/>
      <c r="O1042" s="166"/>
      <c r="P1042" s="166"/>
      <c r="Q1042" s="166"/>
      <c r="R1042" s="166"/>
      <c r="S1042" s="166"/>
      <c r="T1042" s="167"/>
      <c r="AT1042" s="163" t="s">
        <v>147</v>
      </c>
      <c r="AU1042" s="163" t="s">
        <v>85</v>
      </c>
      <c r="AV1042" s="12" t="s">
        <v>83</v>
      </c>
      <c r="AW1042" s="12" t="s">
        <v>32</v>
      </c>
      <c r="AX1042" s="12" t="s">
        <v>75</v>
      </c>
      <c r="AY1042" s="163" t="s">
        <v>134</v>
      </c>
    </row>
    <row r="1043" spans="2:65" s="12" customFormat="1" x14ac:dyDescent="0.2">
      <c r="B1043" s="162"/>
      <c r="C1043" s="241"/>
      <c r="D1043" s="238" t="s">
        <v>147</v>
      </c>
      <c r="E1043" s="242" t="s">
        <v>1</v>
      </c>
      <c r="F1043" s="243" t="s">
        <v>569</v>
      </c>
      <c r="G1043" s="241"/>
      <c r="H1043" s="242" t="s">
        <v>1</v>
      </c>
      <c r="I1043" s="164"/>
      <c r="L1043" s="162"/>
      <c r="M1043" s="165"/>
      <c r="N1043" s="166"/>
      <c r="O1043" s="166"/>
      <c r="P1043" s="166"/>
      <c r="Q1043" s="166"/>
      <c r="R1043" s="166"/>
      <c r="S1043" s="166"/>
      <c r="T1043" s="167"/>
      <c r="AT1043" s="163" t="s">
        <v>147</v>
      </c>
      <c r="AU1043" s="163" t="s">
        <v>85</v>
      </c>
      <c r="AV1043" s="12" t="s">
        <v>83</v>
      </c>
      <c r="AW1043" s="12" t="s">
        <v>32</v>
      </c>
      <c r="AX1043" s="12" t="s">
        <v>75</v>
      </c>
      <c r="AY1043" s="163" t="s">
        <v>134</v>
      </c>
    </row>
    <row r="1044" spans="2:65" s="12" customFormat="1" x14ac:dyDescent="0.2">
      <c r="B1044" s="162"/>
      <c r="C1044" s="241"/>
      <c r="D1044" s="238" t="s">
        <v>147</v>
      </c>
      <c r="E1044" s="242" t="s">
        <v>1</v>
      </c>
      <c r="F1044" s="243" t="s">
        <v>627</v>
      </c>
      <c r="G1044" s="241"/>
      <c r="H1044" s="242" t="s">
        <v>1</v>
      </c>
      <c r="I1044" s="164"/>
      <c r="L1044" s="162"/>
      <c r="M1044" s="165"/>
      <c r="N1044" s="166"/>
      <c r="O1044" s="166"/>
      <c r="P1044" s="166"/>
      <c r="Q1044" s="166"/>
      <c r="R1044" s="166"/>
      <c r="S1044" s="166"/>
      <c r="T1044" s="167"/>
      <c r="AT1044" s="163" t="s">
        <v>147</v>
      </c>
      <c r="AU1044" s="163" t="s">
        <v>85</v>
      </c>
      <c r="AV1044" s="12" t="s">
        <v>83</v>
      </c>
      <c r="AW1044" s="12" t="s">
        <v>32</v>
      </c>
      <c r="AX1044" s="12" t="s">
        <v>75</v>
      </c>
      <c r="AY1044" s="163" t="s">
        <v>134</v>
      </c>
    </row>
    <row r="1045" spans="2:65" s="13" customFormat="1" x14ac:dyDescent="0.2">
      <c r="B1045" s="168"/>
      <c r="C1045" s="244"/>
      <c r="D1045" s="238" t="s">
        <v>147</v>
      </c>
      <c r="E1045" s="245" t="s">
        <v>1</v>
      </c>
      <c r="F1045" s="246" t="s">
        <v>141</v>
      </c>
      <c r="G1045" s="244"/>
      <c r="H1045" s="247">
        <v>4</v>
      </c>
      <c r="I1045" s="170"/>
      <c r="L1045" s="168"/>
      <c r="M1045" s="171"/>
      <c r="N1045" s="172"/>
      <c r="O1045" s="172"/>
      <c r="P1045" s="172"/>
      <c r="Q1045" s="172"/>
      <c r="R1045" s="172"/>
      <c r="S1045" s="172"/>
      <c r="T1045" s="173"/>
      <c r="AT1045" s="169" t="s">
        <v>147</v>
      </c>
      <c r="AU1045" s="169" t="s">
        <v>85</v>
      </c>
      <c r="AV1045" s="13" t="s">
        <v>85</v>
      </c>
      <c r="AW1045" s="13" t="s">
        <v>32</v>
      </c>
      <c r="AX1045" s="13" t="s">
        <v>75</v>
      </c>
      <c r="AY1045" s="169" t="s">
        <v>134</v>
      </c>
    </row>
    <row r="1046" spans="2:65" s="14" customFormat="1" x14ac:dyDescent="0.2">
      <c r="B1046" s="174"/>
      <c r="C1046" s="248"/>
      <c r="D1046" s="238" t="s">
        <v>147</v>
      </c>
      <c r="E1046" s="249" t="s">
        <v>1</v>
      </c>
      <c r="F1046" s="250" t="s">
        <v>152</v>
      </c>
      <c r="G1046" s="248"/>
      <c r="H1046" s="251">
        <v>6</v>
      </c>
      <c r="I1046" s="176"/>
      <c r="L1046" s="174"/>
      <c r="M1046" s="177"/>
      <c r="N1046" s="178"/>
      <c r="O1046" s="178"/>
      <c r="P1046" s="178"/>
      <c r="Q1046" s="178"/>
      <c r="R1046" s="178"/>
      <c r="S1046" s="178"/>
      <c r="T1046" s="179"/>
      <c r="AT1046" s="175" t="s">
        <v>147</v>
      </c>
      <c r="AU1046" s="175" t="s">
        <v>85</v>
      </c>
      <c r="AV1046" s="14" t="s">
        <v>141</v>
      </c>
      <c r="AW1046" s="14" t="s">
        <v>32</v>
      </c>
      <c r="AX1046" s="14" t="s">
        <v>83</v>
      </c>
      <c r="AY1046" s="175" t="s">
        <v>134</v>
      </c>
    </row>
    <row r="1047" spans="2:65" s="1" customFormat="1" ht="24" customHeight="1" x14ac:dyDescent="0.2">
      <c r="B1047" s="151"/>
      <c r="C1047" s="253">
        <v>68</v>
      </c>
      <c r="D1047" s="253" t="s">
        <v>347</v>
      </c>
      <c r="E1047" s="254" t="s">
        <v>628</v>
      </c>
      <c r="F1047" s="255" t="s">
        <v>629</v>
      </c>
      <c r="G1047" s="256" t="s">
        <v>493</v>
      </c>
      <c r="H1047" s="257">
        <v>2</v>
      </c>
      <c r="I1047" s="181"/>
      <c r="J1047" s="182">
        <f>ROUND(I1047*H1047,2)</f>
        <v>0</v>
      </c>
      <c r="K1047" s="180" t="s">
        <v>389</v>
      </c>
      <c r="L1047" s="183"/>
      <c r="M1047" s="184" t="s">
        <v>1</v>
      </c>
      <c r="N1047" s="185" t="s">
        <v>40</v>
      </c>
      <c r="O1047" s="54"/>
      <c r="P1047" s="157">
        <f>O1047*H1047</f>
        <v>0</v>
      </c>
      <c r="Q1047" s="157">
        <v>2.1299999999999999E-2</v>
      </c>
      <c r="R1047" s="157">
        <f>Q1047*H1047</f>
        <v>4.2599999999999999E-2</v>
      </c>
      <c r="S1047" s="157">
        <v>0</v>
      </c>
      <c r="T1047" s="158">
        <f>S1047*H1047</f>
        <v>0</v>
      </c>
      <c r="AR1047" s="159" t="s">
        <v>214</v>
      </c>
      <c r="AT1047" s="159" t="s">
        <v>347</v>
      </c>
      <c r="AU1047" s="159" t="s">
        <v>85</v>
      </c>
      <c r="AY1047" s="16" t="s">
        <v>134</v>
      </c>
      <c r="BE1047" s="160">
        <f>IF(N1047="základní",J1047,0)</f>
        <v>0</v>
      </c>
      <c r="BF1047" s="160">
        <f>IF(N1047="snížená",J1047,0)</f>
        <v>0</v>
      </c>
      <c r="BG1047" s="160">
        <f>IF(N1047="zákl. přenesená",J1047,0)</f>
        <v>0</v>
      </c>
      <c r="BH1047" s="160">
        <f>IF(N1047="sníž. přenesená",J1047,0)</f>
        <v>0</v>
      </c>
      <c r="BI1047" s="160">
        <f>IF(N1047="nulová",J1047,0)</f>
        <v>0</v>
      </c>
      <c r="BJ1047" s="16" t="s">
        <v>83</v>
      </c>
      <c r="BK1047" s="160">
        <f>ROUND(I1047*H1047,2)</f>
        <v>0</v>
      </c>
      <c r="BL1047" s="16" t="s">
        <v>141</v>
      </c>
      <c r="BM1047" s="159" t="s">
        <v>630</v>
      </c>
    </row>
    <row r="1048" spans="2:65" s="1" customFormat="1" x14ac:dyDescent="0.2">
      <c r="B1048" s="31"/>
      <c r="C1048" s="237"/>
      <c r="D1048" s="238" t="s">
        <v>143</v>
      </c>
      <c r="E1048" s="237"/>
      <c r="F1048" s="239" t="s">
        <v>629</v>
      </c>
      <c r="G1048" s="237"/>
      <c r="H1048" s="237"/>
      <c r="I1048" s="90"/>
      <c r="L1048" s="31"/>
      <c r="M1048" s="161"/>
      <c r="N1048" s="54"/>
      <c r="O1048" s="54"/>
      <c r="P1048" s="54"/>
      <c r="Q1048" s="54"/>
      <c r="R1048" s="54"/>
      <c r="S1048" s="54"/>
      <c r="T1048" s="55"/>
      <c r="AT1048" s="16" t="s">
        <v>143</v>
      </c>
      <c r="AU1048" s="16" t="s">
        <v>85</v>
      </c>
    </row>
    <row r="1049" spans="2:65" s="12" customFormat="1" x14ac:dyDescent="0.2">
      <c r="B1049" s="162"/>
      <c r="C1049" s="241"/>
      <c r="D1049" s="238" t="s">
        <v>147</v>
      </c>
      <c r="E1049" s="242" t="s">
        <v>1</v>
      </c>
      <c r="F1049" s="243" t="s">
        <v>624</v>
      </c>
      <c r="G1049" s="241"/>
      <c r="H1049" s="242" t="s">
        <v>1</v>
      </c>
      <c r="I1049" s="164"/>
      <c r="L1049" s="162"/>
      <c r="M1049" s="165"/>
      <c r="N1049" s="166"/>
      <c r="O1049" s="166"/>
      <c r="P1049" s="166"/>
      <c r="Q1049" s="166"/>
      <c r="R1049" s="166"/>
      <c r="S1049" s="166"/>
      <c r="T1049" s="167"/>
      <c r="AT1049" s="163" t="s">
        <v>147</v>
      </c>
      <c r="AU1049" s="163" t="s">
        <v>85</v>
      </c>
      <c r="AV1049" s="12" t="s">
        <v>83</v>
      </c>
      <c r="AW1049" s="12" t="s">
        <v>32</v>
      </c>
      <c r="AX1049" s="12" t="s">
        <v>75</v>
      </c>
      <c r="AY1049" s="163" t="s">
        <v>134</v>
      </c>
    </row>
    <row r="1050" spans="2:65" s="12" customFormat="1" x14ac:dyDescent="0.2">
      <c r="B1050" s="162"/>
      <c r="C1050" s="241"/>
      <c r="D1050" s="238" t="s">
        <v>147</v>
      </c>
      <c r="E1050" s="242" t="s">
        <v>1</v>
      </c>
      <c r="F1050" s="243" t="s">
        <v>569</v>
      </c>
      <c r="G1050" s="241"/>
      <c r="H1050" s="242" t="s">
        <v>1</v>
      </c>
      <c r="I1050" s="164"/>
      <c r="L1050" s="162"/>
      <c r="M1050" s="165"/>
      <c r="N1050" s="166"/>
      <c r="O1050" s="166"/>
      <c r="P1050" s="166"/>
      <c r="Q1050" s="166"/>
      <c r="R1050" s="166"/>
      <c r="S1050" s="166"/>
      <c r="T1050" s="167"/>
      <c r="AT1050" s="163" t="s">
        <v>147</v>
      </c>
      <c r="AU1050" s="163" t="s">
        <v>85</v>
      </c>
      <c r="AV1050" s="12" t="s">
        <v>83</v>
      </c>
      <c r="AW1050" s="12" t="s">
        <v>32</v>
      </c>
      <c r="AX1050" s="12" t="s">
        <v>75</v>
      </c>
      <c r="AY1050" s="163" t="s">
        <v>134</v>
      </c>
    </row>
    <row r="1051" spans="2:65" s="12" customFormat="1" x14ac:dyDescent="0.2">
      <c r="B1051" s="162"/>
      <c r="C1051" s="241"/>
      <c r="D1051" s="238" t="s">
        <v>147</v>
      </c>
      <c r="E1051" s="242" t="s">
        <v>1</v>
      </c>
      <c r="F1051" s="243" t="s">
        <v>625</v>
      </c>
      <c r="G1051" s="241"/>
      <c r="H1051" s="242" t="s">
        <v>1</v>
      </c>
      <c r="I1051" s="164"/>
      <c r="L1051" s="162"/>
      <c r="M1051" s="165"/>
      <c r="N1051" s="166"/>
      <c r="O1051" s="166"/>
      <c r="P1051" s="166"/>
      <c r="Q1051" s="166"/>
      <c r="R1051" s="166"/>
      <c r="S1051" s="166"/>
      <c r="T1051" s="167"/>
      <c r="AT1051" s="163" t="s">
        <v>147</v>
      </c>
      <c r="AU1051" s="163" t="s">
        <v>85</v>
      </c>
      <c r="AV1051" s="12" t="s">
        <v>83</v>
      </c>
      <c r="AW1051" s="12" t="s">
        <v>32</v>
      </c>
      <c r="AX1051" s="12" t="s">
        <v>75</v>
      </c>
      <c r="AY1051" s="163" t="s">
        <v>134</v>
      </c>
    </row>
    <row r="1052" spans="2:65" s="13" customFormat="1" x14ac:dyDescent="0.2">
      <c r="B1052" s="168"/>
      <c r="C1052" s="244"/>
      <c r="D1052" s="238" t="s">
        <v>147</v>
      </c>
      <c r="E1052" s="245" t="s">
        <v>1</v>
      </c>
      <c r="F1052" s="246" t="s">
        <v>85</v>
      </c>
      <c r="G1052" s="244"/>
      <c r="H1052" s="247">
        <v>2</v>
      </c>
      <c r="I1052" s="170"/>
      <c r="L1052" s="168"/>
      <c r="M1052" s="171"/>
      <c r="N1052" s="172"/>
      <c r="O1052" s="172"/>
      <c r="P1052" s="172"/>
      <c r="Q1052" s="172"/>
      <c r="R1052" s="172"/>
      <c r="S1052" s="172"/>
      <c r="T1052" s="173"/>
      <c r="AT1052" s="169" t="s">
        <v>147</v>
      </c>
      <c r="AU1052" s="169" t="s">
        <v>85</v>
      </c>
      <c r="AV1052" s="13" t="s">
        <v>85</v>
      </c>
      <c r="AW1052" s="13" t="s">
        <v>32</v>
      </c>
      <c r="AX1052" s="13" t="s">
        <v>75</v>
      </c>
      <c r="AY1052" s="169" t="s">
        <v>134</v>
      </c>
    </row>
    <row r="1053" spans="2:65" s="14" customFormat="1" x14ac:dyDescent="0.2">
      <c r="B1053" s="174"/>
      <c r="C1053" s="248"/>
      <c r="D1053" s="238" t="s">
        <v>147</v>
      </c>
      <c r="E1053" s="249" t="s">
        <v>1</v>
      </c>
      <c r="F1053" s="250" t="s">
        <v>152</v>
      </c>
      <c r="G1053" s="248"/>
      <c r="H1053" s="251">
        <v>2</v>
      </c>
      <c r="I1053" s="176"/>
      <c r="L1053" s="174"/>
      <c r="M1053" s="177"/>
      <c r="N1053" s="178"/>
      <c r="O1053" s="178"/>
      <c r="P1053" s="178"/>
      <c r="Q1053" s="178"/>
      <c r="R1053" s="178"/>
      <c r="S1053" s="178"/>
      <c r="T1053" s="179"/>
      <c r="AT1053" s="175" t="s">
        <v>147</v>
      </c>
      <c r="AU1053" s="175" t="s">
        <v>85</v>
      </c>
      <c r="AV1053" s="14" t="s">
        <v>141</v>
      </c>
      <c r="AW1053" s="14" t="s">
        <v>32</v>
      </c>
      <c r="AX1053" s="14" t="s">
        <v>83</v>
      </c>
      <c r="AY1053" s="175" t="s">
        <v>134</v>
      </c>
    </row>
    <row r="1054" spans="2:65" s="1" customFormat="1" ht="16.5" customHeight="1" x14ac:dyDescent="0.2">
      <c r="B1054" s="151"/>
      <c r="C1054" s="253">
        <v>69</v>
      </c>
      <c r="D1054" s="253" t="s">
        <v>347</v>
      </c>
      <c r="E1054" s="254" t="s">
        <v>631</v>
      </c>
      <c r="F1054" s="255" t="s">
        <v>632</v>
      </c>
      <c r="G1054" s="256" t="s">
        <v>493</v>
      </c>
      <c r="H1054" s="257">
        <v>4</v>
      </c>
      <c r="I1054" s="181"/>
      <c r="J1054" s="182">
        <f>ROUND(I1054*H1054,2)</f>
        <v>0</v>
      </c>
      <c r="K1054" s="180" t="s">
        <v>389</v>
      </c>
      <c r="L1054" s="183"/>
      <c r="M1054" s="184" t="s">
        <v>1</v>
      </c>
      <c r="N1054" s="185" t="s">
        <v>40</v>
      </c>
      <c r="O1054" s="54"/>
      <c r="P1054" s="157">
        <f>O1054*H1054</f>
        <v>0</v>
      </c>
      <c r="Q1054" s="157">
        <v>2.41E-2</v>
      </c>
      <c r="R1054" s="157">
        <f>Q1054*H1054</f>
        <v>9.64E-2</v>
      </c>
      <c r="S1054" s="157">
        <v>0</v>
      </c>
      <c r="T1054" s="158">
        <f>S1054*H1054</f>
        <v>0</v>
      </c>
      <c r="AR1054" s="159" t="s">
        <v>214</v>
      </c>
      <c r="AT1054" s="159" t="s">
        <v>347</v>
      </c>
      <c r="AU1054" s="159" t="s">
        <v>85</v>
      </c>
      <c r="AY1054" s="16" t="s">
        <v>134</v>
      </c>
      <c r="BE1054" s="160">
        <f>IF(N1054="základní",J1054,0)</f>
        <v>0</v>
      </c>
      <c r="BF1054" s="160">
        <f>IF(N1054="snížená",J1054,0)</f>
        <v>0</v>
      </c>
      <c r="BG1054" s="160">
        <f>IF(N1054="zákl. přenesená",J1054,0)</f>
        <v>0</v>
      </c>
      <c r="BH1054" s="160">
        <f>IF(N1054="sníž. přenesená",J1054,0)</f>
        <v>0</v>
      </c>
      <c r="BI1054" s="160">
        <f>IF(N1054="nulová",J1054,0)</f>
        <v>0</v>
      </c>
      <c r="BJ1054" s="16" t="s">
        <v>83</v>
      </c>
      <c r="BK1054" s="160">
        <f>ROUND(I1054*H1054,2)</f>
        <v>0</v>
      </c>
      <c r="BL1054" s="16" t="s">
        <v>141</v>
      </c>
      <c r="BM1054" s="159" t="s">
        <v>633</v>
      </c>
    </row>
    <row r="1055" spans="2:65" s="1" customFormat="1" x14ac:dyDescent="0.2">
      <c r="B1055" s="31"/>
      <c r="C1055" s="237"/>
      <c r="D1055" s="238" t="s">
        <v>143</v>
      </c>
      <c r="E1055" s="237"/>
      <c r="F1055" s="239" t="s">
        <v>632</v>
      </c>
      <c r="G1055" s="237"/>
      <c r="H1055" s="237"/>
      <c r="I1055" s="90"/>
      <c r="L1055" s="31"/>
      <c r="M1055" s="161"/>
      <c r="N1055" s="54"/>
      <c r="O1055" s="54"/>
      <c r="P1055" s="54"/>
      <c r="Q1055" s="54"/>
      <c r="R1055" s="54"/>
      <c r="S1055" s="54"/>
      <c r="T1055" s="55"/>
      <c r="AT1055" s="16" t="s">
        <v>143</v>
      </c>
      <c r="AU1055" s="16" t="s">
        <v>85</v>
      </c>
    </row>
    <row r="1056" spans="2:65" s="12" customFormat="1" x14ac:dyDescent="0.2">
      <c r="B1056" s="162"/>
      <c r="C1056" s="241"/>
      <c r="D1056" s="238" t="s">
        <v>147</v>
      </c>
      <c r="E1056" s="242" t="s">
        <v>1</v>
      </c>
      <c r="F1056" s="243" t="s">
        <v>626</v>
      </c>
      <c r="G1056" s="241"/>
      <c r="H1056" s="242" t="s">
        <v>1</v>
      </c>
      <c r="I1056" s="164"/>
      <c r="L1056" s="162"/>
      <c r="M1056" s="165"/>
      <c r="N1056" s="166"/>
      <c r="O1056" s="166"/>
      <c r="P1056" s="166"/>
      <c r="Q1056" s="166"/>
      <c r="R1056" s="166"/>
      <c r="S1056" s="166"/>
      <c r="T1056" s="167"/>
      <c r="AT1056" s="163" t="s">
        <v>147</v>
      </c>
      <c r="AU1056" s="163" t="s">
        <v>85</v>
      </c>
      <c r="AV1056" s="12" t="s">
        <v>83</v>
      </c>
      <c r="AW1056" s="12" t="s">
        <v>32</v>
      </c>
      <c r="AX1056" s="12" t="s">
        <v>75</v>
      </c>
      <c r="AY1056" s="163" t="s">
        <v>134</v>
      </c>
    </row>
    <row r="1057" spans="2:65" s="12" customFormat="1" x14ac:dyDescent="0.2">
      <c r="B1057" s="162"/>
      <c r="C1057" s="241"/>
      <c r="D1057" s="238" t="s">
        <v>147</v>
      </c>
      <c r="E1057" s="242" t="s">
        <v>1</v>
      </c>
      <c r="F1057" s="243" t="s">
        <v>569</v>
      </c>
      <c r="G1057" s="241"/>
      <c r="H1057" s="242" t="s">
        <v>1</v>
      </c>
      <c r="I1057" s="164"/>
      <c r="L1057" s="162"/>
      <c r="M1057" s="165"/>
      <c r="N1057" s="166"/>
      <c r="O1057" s="166"/>
      <c r="P1057" s="166"/>
      <c r="Q1057" s="166"/>
      <c r="R1057" s="166"/>
      <c r="S1057" s="166"/>
      <c r="T1057" s="167"/>
      <c r="AT1057" s="163" t="s">
        <v>147</v>
      </c>
      <c r="AU1057" s="163" t="s">
        <v>85</v>
      </c>
      <c r="AV1057" s="12" t="s">
        <v>83</v>
      </c>
      <c r="AW1057" s="12" t="s">
        <v>32</v>
      </c>
      <c r="AX1057" s="12" t="s">
        <v>75</v>
      </c>
      <c r="AY1057" s="163" t="s">
        <v>134</v>
      </c>
    </row>
    <row r="1058" spans="2:65" s="12" customFormat="1" x14ac:dyDescent="0.2">
      <c r="B1058" s="162"/>
      <c r="C1058" s="241"/>
      <c r="D1058" s="238" t="s">
        <v>147</v>
      </c>
      <c r="E1058" s="242" t="s">
        <v>1</v>
      </c>
      <c r="F1058" s="243" t="s">
        <v>627</v>
      </c>
      <c r="G1058" s="241"/>
      <c r="H1058" s="242" t="s">
        <v>1</v>
      </c>
      <c r="I1058" s="164"/>
      <c r="L1058" s="162"/>
      <c r="M1058" s="165"/>
      <c r="N1058" s="166"/>
      <c r="O1058" s="166"/>
      <c r="P1058" s="166"/>
      <c r="Q1058" s="166"/>
      <c r="R1058" s="166"/>
      <c r="S1058" s="166"/>
      <c r="T1058" s="167"/>
      <c r="AT1058" s="163" t="s">
        <v>147</v>
      </c>
      <c r="AU1058" s="163" t="s">
        <v>85</v>
      </c>
      <c r="AV1058" s="12" t="s">
        <v>83</v>
      </c>
      <c r="AW1058" s="12" t="s">
        <v>32</v>
      </c>
      <c r="AX1058" s="12" t="s">
        <v>75</v>
      </c>
      <c r="AY1058" s="163" t="s">
        <v>134</v>
      </c>
    </row>
    <row r="1059" spans="2:65" s="13" customFormat="1" x14ac:dyDescent="0.2">
      <c r="B1059" s="168"/>
      <c r="C1059" s="244"/>
      <c r="D1059" s="238" t="s">
        <v>147</v>
      </c>
      <c r="E1059" s="245" t="s">
        <v>1</v>
      </c>
      <c r="F1059" s="246" t="s">
        <v>141</v>
      </c>
      <c r="G1059" s="244"/>
      <c r="H1059" s="247">
        <v>4</v>
      </c>
      <c r="I1059" s="170"/>
      <c r="L1059" s="168"/>
      <c r="M1059" s="171"/>
      <c r="N1059" s="172"/>
      <c r="O1059" s="172"/>
      <c r="P1059" s="172"/>
      <c r="Q1059" s="172"/>
      <c r="R1059" s="172"/>
      <c r="S1059" s="172"/>
      <c r="T1059" s="173"/>
      <c r="AT1059" s="169" t="s">
        <v>147</v>
      </c>
      <c r="AU1059" s="169" t="s">
        <v>85</v>
      </c>
      <c r="AV1059" s="13" t="s">
        <v>85</v>
      </c>
      <c r="AW1059" s="13" t="s">
        <v>32</v>
      </c>
      <c r="AX1059" s="13" t="s">
        <v>75</v>
      </c>
      <c r="AY1059" s="169" t="s">
        <v>134</v>
      </c>
    </row>
    <row r="1060" spans="2:65" s="14" customFormat="1" x14ac:dyDescent="0.2">
      <c r="B1060" s="174"/>
      <c r="C1060" s="248"/>
      <c r="D1060" s="238" t="s">
        <v>147</v>
      </c>
      <c r="E1060" s="249" t="s">
        <v>1</v>
      </c>
      <c r="F1060" s="250" t="s">
        <v>152</v>
      </c>
      <c r="G1060" s="248"/>
      <c r="H1060" s="251">
        <v>4</v>
      </c>
      <c r="I1060" s="176"/>
      <c r="L1060" s="174"/>
      <c r="M1060" s="177"/>
      <c r="N1060" s="178"/>
      <c r="O1060" s="178"/>
      <c r="P1060" s="178"/>
      <c r="Q1060" s="178"/>
      <c r="R1060" s="178"/>
      <c r="S1060" s="178"/>
      <c r="T1060" s="179"/>
      <c r="AT1060" s="175" t="s">
        <v>147</v>
      </c>
      <c r="AU1060" s="175" t="s">
        <v>85</v>
      </c>
      <c r="AV1060" s="14" t="s">
        <v>141</v>
      </c>
      <c r="AW1060" s="14" t="s">
        <v>32</v>
      </c>
      <c r="AX1060" s="14" t="s">
        <v>83</v>
      </c>
      <c r="AY1060" s="175" t="s">
        <v>134</v>
      </c>
    </row>
    <row r="1061" spans="2:65" s="1" customFormat="1" ht="36" customHeight="1" x14ac:dyDescent="0.2">
      <c r="B1061" s="151"/>
      <c r="C1061" s="232">
        <v>70</v>
      </c>
      <c r="D1061" s="232" t="s">
        <v>136</v>
      </c>
      <c r="E1061" s="233" t="s">
        <v>634</v>
      </c>
      <c r="F1061" s="234" t="s">
        <v>635</v>
      </c>
      <c r="G1061" s="235" t="s">
        <v>493</v>
      </c>
      <c r="H1061" s="236">
        <v>6</v>
      </c>
      <c r="I1061" s="153"/>
      <c r="J1061" s="154">
        <f>ROUND(I1061*H1061,2)</f>
        <v>0</v>
      </c>
      <c r="K1061" s="152" t="s">
        <v>389</v>
      </c>
      <c r="L1061" s="31"/>
      <c r="M1061" s="155" t="s">
        <v>1</v>
      </c>
      <c r="N1061" s="156" t="s">
        <v>40</v>
      </c>
      <c r="O1061" s="54"/>
      <c r="P1061" s="157">
        <f>O1061*H1061</f>
        <v>0</v>
      </c>
      <c r="Q1061" s="157">
        <v>0</v>
      </c>
      <c r="R1061" s="157">
        <f>Q1061*H1061</f>
        <v>0</v>
      </c>
      <c r="S1061" s="157">
        <v>0</v>
      </c>
      <c r="T1061" s="158">
        <f>S1061*H1061</f>
        <v>0</v>
      </c>
      <c r="AR1061" s="159" t="s">
        <v>141</v>
      </c>
      <c r="AT1061" s="159" t="s">
        <v>136</v>
      </c>
      <c r="AU1061" s="159" t="s">
        <v>85</v>
      </c>
      <c r="AY1061" s="16" t="s">
        <v>134</v>
      </c>
      <c r="BE1061" s="160">
        <f>IF(N1061="základní",J1061,0)</f>
        <v>0</v>
      </c>
      <c r="BF1061" s="160">
        <f>IF(N1061="snížená",J1061,0)</f>
        <v>0</v>
      </c>
      <c r="BG1061" s="160">
        <f>IF(N1061="zákl. přenesená",J1061,0)</f>
        <v>0</v>
      </c>
      <c r="BH1061" s="160">
        <f>IF(N1061="sníž. přenesená",J1061,0)</f>
        <v>0</v>
      </c>
      <c r="BI1061" s="160">
        <f>IF(N1061="nulová",J1061,0)</f>
        <v>0</v>
      </c>
      <c r="BJ1061" s="16" t="s">
        <v>83</v>
      </c>
      <c r="BK1061" s="160">
        <f>ROUND(I1061*H1061,2)</f>
        <v>0</v>
      </c>
      <c r="BL1061" s="16" t="s">
        <v>141</v>
      </c>
      <c r="BM1061" s="159" t="s">
        <v>636</v>
      </c>
    </row>
    <row r="1062" spans="2:65" s="1" customFormat="1" ht="29.25" x14ac:dyDescent="0.2">
      <c r="B1062" s="31"/>
      <c r="C1062" s="237"/>
      <c r="D1062" s="238" t="s">
        <v>143</v>
      </c>
      <c r="E1062" s="237"/>
      <c r="F1062" s="239" t="s">
        <v>621</v>
      </c>
      <c r="G1062" s="237"/>
      <c r="H1062" s="237"/>
      <c r="I1062" s="90"/>
      <c r="L1062" s="31"/>
      <c r="M1062" s="161"/>
      <c r="N1062" s="54"/>
      <c r="O1062" s="54"/>
      <c r="P1062" s="54"/>
      <c r="Q1062" s="54"/>
      <c r="R1062" s="54"/>
      <c r="S1062" s="54"/>
      <c r="T1062" s="55"/>
      <c r="AT1062" s="16" t="s">
        <v>143</v>
      </c>
      <c r="AU1062" s="16" t="s">
        <v>85</v>
      </c>
    </row>
    <row r="1063" spans="2:65" s="12" customFormat="1" ht="22.5" x14ac:dyDescent="0.2">
      <c r="B1063" s="162"/>
      <c r="C1063" s="241"/>
      <c r="D1063" s="238" t="s">
        <v>147</v>
      </c>
      <c r="E1063" s="242" t="s">
        <v>1</v>
      </c>
      <c r="F1063" s="243" t="s">
        <v>637</v>
      </c>
      <c r="G1063" s="241"/>
      <c r="H1063" s="242" t="s">
        <v>1</v>
      </c>
      <c r="I1063" s="164"/>
      <c r="L1063" s="162"/>
      <c r="M1063" s="165"/>
      <c r="N1063" s="166"/>
      <c r="O1063" s="166"/>
      <c r="P1063" s="166"/>
      <c r="Q1063" s="166"/>
      <c r="R1063" s="166"/>
      <c r="S1063" s="166"/>
      <c r="T1063" s="167"/>
      <c r="AT1063" s="163" t="s">
        <v>147</v>
      </c>
      <c r="AU1063" s="163" t="s">
        <v>85</v>
      </c>
      <c r="AV1063" s="12" t="s">
        <v>83</v>
      </c>
      <c r="AW1063" s="12" t="s">
        <v>32</v>
      </c>
      <c r="AX1063" s="12" t="s">
        <v>75</v>
      </c>
      <c r="AY1063" s="163" t="s">
        <v>134</v>
      </c>
    </row>
    <row r="1064" spans="2:65" s="12" customFormat="1" ht="22.5" x14ac:dyDescent="0.2">
      <c r="B1064" s="162"/>
      <c r="C1064" s="241"/>
      <c r="D1064" s="238" t="s">
        <v>147</v>
      </c>
      <c r="E1064" s="242" t="s">
        <v>1</v>
      </c>
      <c r="F1064" s="243" t="s">
        <v>638</v>
      </c>
      <c r="G1064" s="241"/>
      <c r="H1064" s="242" t="s">
        <v>1</v>
      </c>
      <c r="I1064" s="164"/>
      <c r="L1064" s="162"/>
      <c r="M1064" s="165"/>
      <c r="N1064" s="166"/>
      <c r="O1064" s="166"/>
      <c r="P1064" s="166"/>
      <c r="Q1064" s="166"/>
      <c r="R1064" s="166"/>
      <c r="S1064" s="166"/>
      <c r="T1064" s="167"/>
      <c r="AT1064" s="163" t="s">
        <v>147</v>
      </c>
      <c r="AU1064" s="163" t="s">
        <v>85</v>
      </c>
      <c r="AV1064" s="12" t="s">
        <v>83</v>
      </c>
      <c r="AW1064" s="12" t="s">
        <v>32</v>
      </c>
      <c r="AX1064" s="12" t="s">
        <v>75</v>
      </c>
      <c r="AY1064" s="163" t="s">
        <v>134</v>
      </c>
    </row>
    <row r="1065" spans="2:65" s="12" customFormat="1" x14ac:dyDescent="0.2">
      <c r="B1065" s="162"/>
      <c r="C1065" s="241"/>
      <c r="D1065" s="238" t="s">
        <v>147</v>
      </c>
      <c r="E1065" s="242" t="s">
        <v>1</v>
      </c>
      <c r="F1065" s="243" t="s">
        <v>569</v>
      </c>
      <c r="G1065" s="241"/>
      <c r="H1065" s="242" t="s">
        <v>1</v>
      </c>
      <c r="I1065" s="164"/>
      <c r="L1065" s="162"/>
      <c r="M1065" s="165"/>
      <c r="N1065" s="166"/>
      <c r="O1065" s="166"/>
      <c r="P1065" s="166"/>
      <c r="Q1065" s="166"/>
      <c r="R1065" s="166"/>
      <c r="S1065" s="166"/>
      <c r="T1065" s="167"/>
      <c r="AT1065" s="163" t="s">
        <v>147</v>
      </c>
      <c r="AU1065" s="163" t="s">
        <v>85</v>
      </c>
      <c r="AV1065" s="12" t="s">
        <v>83</v>
      </c>
      <c r="AW1065" s="12" t="s">
        <v>32</v>
      </c>
      <c r="AX1065" s="12" t="s">
        <v>75</v>
      </c>
      <c r="AY1065" s="163" t="s">
        <v>134</v>
      </c>
    </row>
    <row r="1066" spans="2:65" s="12" customFormat="1" x14ac:dyDescent="0.2">
      <c r="B1066" s="162"/>
      <c r="C1066" s="241"/>
      <c r="D1066" s="238" t="s">
        <v>147</v>
      </c>
      <c r="E1066" s="242" t="s">
        <v>1</v>
      </c>
      <c r="F1066" s="243" t="s">
        <v>627</v>
      </c>
      <c r="G1066" s="241"/>
      <c r="H1066" s="242" t="s">
        <v>1</v>
      </c>
      <c r="I1066" s="164"/>
      <c r="L1066" s="162"/>
      <c r="M1066" s="165"/>
      <c r="N1066" s="166"/>
      <c r="O1066" s="166"/>
      <c r="P1066" s="166"/>
      <c r="Q1066" s="166"/>
      <c r="R1066" s="166"/>
      <c r="S1066" s="166"/>
      <c r="T1066" s="167"/>
      <c r="AT1066" s="163" t="s">
        <v>147</v>
      </c>
      <c r="AU1066" s="163" t="s">
        <v>85</v>
      </c>
      <c r="AV1066" s="12" t="s">
        <v>83</v>
      </c>
      <c r="AW1066" s="12" t="s">
        <v>32</v>
      </c>
      <c r="AX1066" s="12" t="s">
        <v>75</v>
      </c>
      <c r="AY1066" s="163" t="s">
        <v>134</v>
      </c>
    </row>
    <row r="1067" spans="2:65" s="13" customFormat="1" x14ac:dyDescent="0.2">
      <c r="B1067" s="168"/>
      <c r="C1067" s="244"/>
      <c r="D1067" s="238" t="s">
        <v>147</v>
      </c>
      <c r="E1067" s="245" t="s">
        <v>1</v>
      </c>
      <c r="F1067" s="246" t="s">
        <v>141</v>
      </c>
      <c r="G1067" s="244"/>
      <c r="H1067" s="247">
        <v>4</v>
      </c>
      <c r="I1067" s="170"/>
      <c r="L1067" s="168"/>
      <c r="M1067" s="171"/>
      <c r="N1067" s="172"/>
      <c r="O1067" s="172"/>
      <c r="P1067" s="172"/>
      <c r="Q1067" s="172"/>
      <c r="R1067" s="172"/>
      <c r="S1067" s="172"/>
      <c r="T1067" s="173"/>
      <c r="AT1067" s="169" t="s">
        <v>147</v>
      </c>
      <c r="AU1067" s="169" t="s">
        <v>85</v>
      </c>
      <c r="AV1067" s="13" t="s">
        <v>85</v>
      </c>
      <c r="AW1067" s="13" t="s">
        <v>32</v>
      </c>
      <c r="AX1067" s="13" t="s">
        <v>75</v>
      </c>
      <c r="AY1067" s="169" t="s">
        <v>134</v>
      </c>
    </row>
    <row r="1068" spans="2:65" s="12" customFormat="1" ht="22.5" x14ac:dyDescent="0.2">
      <c r="B1068" s="162"/>
      <c r="C1068" s="241"/>
      <c r="D1068" s="238" t="s">
        <v>147</v>
      </c>
      <c r="E1068" s="242" t="s">
        <v>1</v>
      </c>
      <c r="F1068" s="243" t="s">
        <v>639</v>
      </c>
      <c r="G1068" s="241"/>
      <c r="H1068" s="242" t="s">
        <v>1</v>
      </c>
      <c r="I1068" s="164"/>
      <c r="L1068" s="162"/>
      <c r="M1068" s="165"/>
      <c r="N1068" s="166"/>
      <c r="O1068" s="166"/>
      <c r="P1068" s="166"/>
      <c r="Q1068" s="166"/>
      <c r="R1068" s="166"/>
      <c r="S1068" s="166"/>
      <c r="T1068" s="167"/>
      <c r="AT1068" s="163" t="s">
        <v>147</v>
      </c>
      <c r="AU1068" s="163" t="s">
        <v>85</v>
      </c>
      <c r="AV1068" s="12" t="s">
        <v>83</v>
      </c>
      <c r="AW1068" s="12" t="s">
        <v>32</v>
      </c>
      <c r="AX1068" s="12" t="s">
        <v>75</v>
      </c>
      <c r="AY1068" s="163" t="s">
        <v>134</v>
      </c>
    </row>
    <row r="1069" spans="2:65" s="12" customFormat="1" x14ac:dyDescent="0.2">
      <c r="B1069" s="162"/>
      <c r="C1069" s="241"/>
      <c r="D1069" s="238" t="s">
        <v>147</v>
      </c>
      <c r="E1069" s="242" t="s">
        <v>1</v>
      </c>
      <c r="F1069" s="243" t="s">
        <v>569</v>
      </c>
      <c r="G1069" s="241"/>
      <c r="H1069" s="242" t="s">
        <v>1</v>
      </c>
      <c r="I1069" s="164"/>
      <c r="L1069" s="162"/>
      <c r="M1069" s="165"/>
      <c r="N1069" s="166"/>
      <c r="O1069" s="166"/>
      <c r="P1069" s="166"/>
      <c r="Q1069" s="166"/>
      <c r="R1069" s="166"/>
      <c r="S1069" s="166"/>
      <c r="T1069" s="167"/>
      <c r="AT1069" s="163" t="s">
        <v>147</v>
      </c>
      <c r="AU1069" s="163" t="s">
        <v>85</v>
      </c>
      <c r="AV1069" s="12" t="s">
        <v>83</v>
      </c>
      <c r="AW1069" s="12" t="s">
        <v>32</v>
      </c>
      <c r="AX1069" s="12" t="s">
        <v>75</v>
      </c>
      <c r="AY1069" s="163" t="s">
        <v>134</v>
      </c>
    </row>
    <row r="1070" spans="2:65" s="12" customFormat="1" x14ac:dyDescent="0.2">
      <c r="B1070" s="162"/>
      <c r="C1070" s="241"/>
      <c r="D1070" s="238" t="s">
        <v>147</v>
      </c>
      <c r="E1070" s="242" t="s">
        <v>1</v>
      </c>
      <c r="F1070" s="243" t="s">
        <v>625</v>
      </c>
      <c r="G1070" s="241"/>
      <c r="H1070" s="242" t="s">
        <v>1</v>
      </c>
      <c r="I1070" s="164"/>
      <c r="L1070" s="162"/>
      <c r="M1070" s="165"/>
      <c r="N1070" s="166"/>
      <c r="O1070" s="166"/>
      <c r="P1070" s="166"/>
      <c r="Q1070" s="166"/>
      <c r="R1070" s="166"/>
      <c r="S1070" s="166"/>
      <c r="T1070" s="167"/>
      <c r="AT1070" s="163" t="s">
        <v>147</v>
      </c>
      <c r="AU1070" s="163" t="s">
        <v>85</v>
      </c>
      <c r="AV1070" s="12" t="s">
        <v>83</v>
      </c>
      <c r="AW1070" s="12" t="s">
        <v>32</v>
      </c>
      <c r="AX1070" s="12" t="s">
        <v>75</v>
      </c>
      <c r="AY1070" s="163" t="s">
        <v>134</v>
      </c>
    </row>
    <row r="1071" spans="2:65" s="13" customFormat="1" x14ac:dyDescent="0.2">
      <c r="B1071" s="168"/>
      <c r="C1071" s="244"/>
      <c r="D1071" s="238" t="s">
        <v>147</v>
      </c>
      <c r="E1071" s="245" t="s">
        <v>1</v>
      </c>
      <c r="F1071" s="246" t="s">
        <v>85</v>
      </c>
      <c r="G1071" s="244"/>
      <c r="H1071" s="247">
        <v>2</v>
      </c>
      <c r="I1071" s="170"/>
      <c r="L1071" s="168"/>
      <c r="M1071" s="171"/>
      <c r="N1071" s="172"/>
      <c r="O1071" s="172"/>
      <c r="P1071" s="172"/>
      <c r="Q1071" s="172"/>
      <c r="R1071" s="172"/>
      <c r="S1071" s="172"/>
      <c r="T1071" s="173"/>
      <c r="AT1071" s="169" t="s">
        <v>147</v>
      </c>
      <c r="AU1071" s="169" t="s">
        <v>85</v>
      </c>
      <c r="AV1071" s="13" t="s">
        <v>85</v>
      </c>
      <c r="AW1071" s="13" t="s">
        <v>32</v>
      </c>
      <c r="AX1071" s="13" t="s">
        <v>75</v>
      </c>
      <c r="AY1071" s="169" t="s">
        <v>134</v>
      </c>
    </row>
    <row r="1072" spans="2:65" s="14" customFormat="1" x14ac:dyDescent="0.2">
      <c r="B1072" s="174"/>
      <c r="C1072" s="248"/>
      <c r="D1072" s="238" t="s">
        <v>147</v>
      </c>
      <c r="E1072" s="249" t="s">
        <v>1</v>
      </c>
      <c r="F1072" s="250" t="s">
        <v>152</v>
      </c>
      <c r="G1072" s="248"/>
      <c r="H1072" s="251">
        <v>6</v>
      </c>
      <c r="I1072" s="176"/>
      <c r="L1072" s="174"/>
      <c r="M1072" s="177"/>
      <c r="N1072" s="178"/>
      <c r="O1072" s="178"/>
      <c r="P1072" s="178"/>
      <c r="Q1072" s="178"/>
      <c r="R1072" s="178"/>
      <c r="S1072" s="178"/>
      <c r="T1072" s="179"/>
      <c r="AT1072" s="175" t="s">
        <v>147</v>
      </c>
      <c r="AU1072" s="175" t="s">
        <v>85</v>
      </c>
      <c r="AV1072" s="14" t="s">
        <v>141</v>
      </c>
      <c r="AW1072" s="14" t="s">
        <v>32</v>
      </c>
      <c r="AX1072" s="14" t="s">
        <v>83</v>
      </c>
      <c r="AY1072" s="175" t="s">
        <v>134</v>
      </c>
    </row>
    <row r="1073" spans="2:65" s="1" customFormat="1" ht="24" customHeight="1" x14ac:dyDescent="0.2">
      <c r="B1073" s="151"/>
      <c r="C1073" s="253">
        <v>71</v>
      </c>
      <c r="D1073" s="253" t="s">
        <v>347</v>
      </c>
      <c r="E1073" s="254" t="s">
        <v>640</v>
      </c>
      <c r="F1073" s="255" t="s">
        <v>641</v>
      </c>
      <c r="G1073" s="256" t="s">
        <v>493</v>
      </c>
      <c r="H1073" s="257">
        <v>4</v>
      </c>
      <c r="I1073" s="181"/>
      <c r="J1073" s="182">
        <f>ROUND(I1073*H1073,2)</f>
        <v>0</v>
      </c>
      <c r="K1073" s="180" t="s">
        <v>389</v>
      </c>
      <c r="L1073" s="183"/>
      <c r="M1073" s="184" t="s">
        <v>1</v>
      </c>
      <c r="N1073" s="185" t="s">
        <v>40</v>
      </c>
      <c r="O1073" s="54"/>
      <c r="P1073" s="157">
        <f>O1073*H1073</f>
        <v>0</v>
      </c>
      <c r="Q1073" s="157">
        <v>3.8100000000000002E-2</v>
      </c>
      <c r="R1073" s="157">
        <f>Q1073*H1073</f>
        <v>0.15240000000000001</v>
      </c>
      <c r="S1073" s="157">
        <v>0</v>
      </c>
      <c r="T1073" s="158">
        <f>S1073*H1073</f>
        <v>0</v>
      </c>
      <c r="AR1073" s="159" t="s">
        <v>214</v>
      </c>
      <c r="AT1073" s="159" t="s">
        <v>347</v>
      </c>
      <c r="AU1073" s="159" t="s">
        <v>85</v>
      </c>
      <c r="AY1073" s="16" t="s">
        <v>134</v>
      </c>
      <c r="BE1073" s="160">
        <f>IF(N1073="základní",J1073,0)</f>
        <v>0</v>
      </c>
      <c r="BF1073" s="160">
        <f>IF(N1073="snížená",J1073,0)</f>
        <v>0</v>
      </c>
      <c r="BG1073" s="160">
        <f>IF(N1073="zákl. přenesená",J1073,0)</f>
        <v>0</v>
      </c>
      <c r="BH1073" s="160">
        <f>IF(N1073="sníž. přenesená",J1073,0)</f>
        <v>0</v>
      </c>
      <c r="BI1073" s="160">
        <f>IF(N1073="nulová",J1073,0)</f>
        <v>0</v>
      </c>
      <c r="BJ1073" s="16" t="s">
        <v>83</v>
      </c>
      <c r="BK1073" s="160">
        <f>ROUND(I1073*H1073,2)</f>
        <v>0</v>
      </c>
      <c r="BL1073" s="16" t="s">
        <v>141</v>
      </c>
      <c r="BM1073" s="159" t="s">
        <v>642</v>
      </c>
    </row>
    <row r="1074" spans="2:65" s="1" customFormat="1" x14ac:dyDescent="0.2">
      <c r="B1074" s="31"/>
      <c r="C1074" s="237"/>
      <c r="D1074" s="238" t="s">
        <v>143</v>
      </c>
      <c r="E1074" s="237"/>
      <c r="F1074" s="239" t="s">
        <v>641</v>
      </c>
      <c r="G1074" s="237"/>
      <c r="H1074" s="237"/>
      <c r="I1074" s="90"/>
      <c r="L1074" s="31"/>
      <c r="M1074" s="161"/>
      <c r="N1074" s="54"/>
      <c r="O1074" s="54"/>
      <c r="P1074" s="54"/>
      <c r="Q1074" s="54"/>
      <c r="R1074" s="54"/>
      <c r="S1074" s="54"/>
      <c r="T1074" s="55"/>
      <c r="AT1074" s="16" t="s">
        <v>143</v>
      </c>
      <c r="AU1074" s="16" t="s">
        <v>85</v>
      </c>
    </row>
    <row r="1075" spans="2:65" s="12" customFormat="1" ht="22.5" x14ac:dyDescent="0.2">
      <c r="B1075" s="162"/>
      <c r="C1075" s="241"/>
      <c r="D1075" s="238" t="s">
        <v>147</v>
      </c>
      <c r="E1075" s="242" t="s">
        <v>1</v>
      </c>
      <c r="F1075" s="243" t="s">
        <v>643</v>
      </c>
      <c r="G1075" s="241"/>
      <c r="H1075" s="242" t="s">
        <v>1</v>
      </c>
      <c r="I1075" s="164"/>
      <c r="L1075" s="162"/>
      <c r="M1075" s="165"/>
      <c r="N1075" s="166"/>
      <c r="O1075" s="166"/>
      <c r="P1075" s="166"/>
      <c r="Q1075" s="166"/>
      <c r="R1075" s="166"/>
      <c r="S1075" s="166"/>
      <c r="T1075" s="167"/>
      <c r="AT1075" s="163" t="s">
        <v>147</v>
      </c>
      <c r="AU1075" s="163" t="s">
        <v>85</v>
      </c>
      <c r="AV1075" s="12" t="s">
        <v>83</v>
      </c>
      <c r="AW1075" s="12" t="s">
        <v>32</v>
      </c>
      <c r="AX1075" s="12" t="s">
        <v>75</v>
      </c>
      <c r="AY1075" s="163" t="s">
        <v>134</v>
      </c>
    </row>
    <row r="1076" spans="2:65" s="12" customFormat="1" x14ac:dyDescent="0.2">
      <c r="B1076" s="162"/>
      <c r="C1076" s="241"/>
      <c r="D1076" s="238" t="s">
        <v>147</v>
      </c>
      <c r="E1076" s="242" t="s">
        <v>1</v>
      </c>
      <c r="F1076" s="243" t="s">
        <v>569</v>
      </c>
      <c r="G1076" s="241"/>
      <c r="H1076" s="242" t="s">
        <v>1</v>
      </c>
      <c r="I1076" s="164"/>
      <c r="L1076" s="162"/>
      <c r="M1076" s="165"/>
      <c r="N1076" s="166"/>
      <c r="O1076" s="166"/>
      <c r="P1076" s="166"/>
      <c r="Q1076" s="166"/>
      <c r="R1076" s="166"/>
      <c r="S1076" s="166"/>
      <c r="T1076" s="167"/>
      <c r="AT1076" s="163" t="s">
        <v>147</v>
      </c>
      <c r="AU1076" s="163" t="s">
        <v>85</v>
      </c>
      <c r="AV1076" s="12" t="s">
        <v>83</v>
      </c>
      <c r="AW1076" s="12" t="s">
        <v>32</v>
      </c>
      <c r="AX1076" s="12" t="s">
        <v>75</v>
      </c>
      <c r="AY1076" s="163" t="s">
        <v>134</v>
      </c>
    </row>
    <row r="1077" spans="2:65" s="12" customFormat="1" x14ac:dyDescent="0.2">
      <c r="B1077" s="162"/>
      <c r="C1077" s="241"/>
      <c r="D1077" s="238" t="s">
        <v>147</v>
      </c>
      <c r="E1077" s="242" t="s">
        <v>1</v>
      </c>
      <c r="F1077" s="243" t="s">
        <v>627</v>
      </c>
      <c r="G1077" s="241"/>
      <c r="H1077" s="242" t="s">
        <v>1</v>
      </c>
      <c r="I1077" s="164"/>
      <c r="L1077" s="162"/>
      <c r="M1077" s="165"/>
      <c r="N1077" s="166"/>
      <c r="O1077" s="166"/>
      <c r="P1077" s="166"/>
      <c r="Q1077" s="166"/>
      <c r="R1077" s="166"/>
      <c r="S1077" s="166"/>
      <c r="T1077" s="167"/>
      <c r="AT1077" s="163" t="s">
        <v>147</v>
      </c>
      <c r="AU1077" s="163" t="s">
        <v>85</v>
      </c>
      <c r="AV1077" s="12" t="s">
        <v>83</v>
      </c>
      <c r="AW1077" s="12" t="s">
        <v>32</v>
      </c>
      <c r="AX1077" s="12" t="s">
        <v>75</v>
      </c>
      <c r="AY1077" s="163" t="s">
        <v>134</v>
      </c>
    </row>
    <row r="1078" spans="2:65" s="13" customFormat="1" x14ac:dyDescent="0.2">
      <c r="B1078" s="168"/>
      <c r="C1078" s="244"/>
      <c r="D1078" s="238" t="s">
        <v>147</v>
      </c>
      <c r="E1078" s="245" t="s">
        <v>1</v>
      </c>
      <c r="F1078" s="246" t="s">
        <v>141</v>
      </c>
      <c r="G1078" s="244"/>
      <c r="H1078" s="247">
        <v>4</v>
      </c>
      <c r="I1078" s="170"/>
      <c r="L1078" s="168"/>
      <c r="M1078" s="171"/>
      <c r="N1078" s="172"/>
      <c r="O1078" s="172"/>
      <c r="P1078" s="172"/>
      <c r="Q1078" s="172"/>
      <c r="R1078" s="172"/>
      <c r="S1078" s="172"/>
      <c r="T1078" s="173"/>
      <c r="AT1078" s="169" t="s">
        <v>147</v>
      </c>
      <c r="AU1078" s="169" t="s">
        <v>85</v>
      </c>
      <c r="AV1078" s="13" t="s">
        <v>85</v>
      </c>
      <c r="AW1078" s="13" t="s">
        <v>32</v>
      </c>
      <c r="AX1078" s="13" t="s">
        <v>75</v>
      </c>
      <c r="AY1078" s="169" t="s">
        <v>134</v>
      </c>
    </row>
    <row r="1079" spans="2:65" s="14" customFormat="1" x14ac:dyDescent="0.2">
      <c r="B1079" s="174"/>
      <c r="C1079" s="248"/>
      <c r="D1079" s="238" t="s">
        <v>147</v>
      </c>
      <c r="E1079" s="249" t="s">
        <v>1</v>
      </c>
      <c r="F1079" s="250" t="s">
        <v>152</v>
      </c>
      <c r="G1079" s="248"/>
      <c r="H1079" s="251">
        <v>4</v>
      </c>
      <c r="I1079" s="176"/>
      <c r="L1079" s="174"/>
      <c r="M1079" s="177"/>
      <c r="N1079" s="178"/>
      <c r="O1079" s="178"/>
      <c r="P1079" s="178"/>
      <c r="Q1079" s="178"/>
      <c r="R1079" s="178"/>
      <c r="S1079" s="178"/>
      <c r="T1079" s="179"/>
      <c r="AT1079" s="175" t="s">
        <v>147</v>
      </c>
      <c r="AU1079" s="175" t="s">
        <v>85</v>
      </c>
      <c r="AV1079" s="14" t="s">
        <v>141</v>
      </c>
      <c r="AW1079" s="14" t="s">
        <v>32</v>
      </c>
      <c r="AX1079" s="14" t="s">
        <v>83</v>
      </c>
      <c r="AY1079" s="175" t="s">
        <v>134</v>
      </c>
    </row>
    <row r="1080" spans="2:65" s="1" customFormat="1" ht="24" customHeight="1" x14ac:dyDescent="0.2">
      <c r="B1080" s="151"/>
      <c r="C1080" s="253">
        <v>72</v>
      </c>
      <c r="D1080" s="253" t="s">
        <v>347</v>
      </c>
      <c r="E1080" s="254" t="s">
        <v>644</v>
      </c>
      <c r="F1080" s="255" t="s">
        <v>645</v>
      </c>
      <c r="G1080" s="256" t="s">
        <v>493</v>
      </c>
      <c r="H1080" s="257">
        <v>2</v>
      </c>
      <c r="I1080" s="181"/>
      <c r="J1080" s="182">
        <f>ROUND(I1080*H1080,2)</f>
        <v>0</v>
      </c>
      <c r="K1080" s="180" t="s">
        <v>389</v>
      </c>
      <c r="L1080" s="183"/>
      <c r="M1080" s="184" t="s">
        <v>1</v>
      </c>
      <c r="N1080" s="185" t="s">
        <v>40</v>
      </c>
      <c r="O1080" s="54"/>
      <c r="P1080" s="157">
        <f>O1080*H1080</f>
        <v>0</v>
      </c>
      <c r="Q1080" s="157">
        <v>4.7500000000000001E-2</v>
      </c>
      <c r="R1080" s="157">
        <f>Q1080*H1080</f>
        <v>9.5000000000000001E-2</v>
      </c>
      <c r="S1080" s="157">
        <v>0</v>
      </c>
      <c r="T1080" s="158">
        <f>S1080*H1080</f>
        <v>0</v>
      </c>
      <c r="AR1080" s="159" t="s">
        <v>214</v>
      </c>
      <c r="AT1080" s="159" t="s">
        <v>347</v>
      </c>
      <c r="AU1080" s="159" t="s">
        <v>85</v>
      </c>
      <c r="AY1080" s="16" t="s">
        <v>134</v>
      </c>
      <c r="BE1080" s="160">
        <f>IF(N1080="základní",J1080,0)</f>
        <v>0</v>
      </c>
      <c r="BF1080" s="160">
        <f>IF(N1080="snížená",J1080,0)</f>
        <v>0</v>
      </c>
      <c r="BG1080" s="160">
        <f>IF(N1080="zákl. přenesená",J1080,0)</f>
        <v>0</v>
      </c>
      <c r="BH1080" s="160">
        <f>IF(N1080="sníž. přenesená",J1080,0)</f>
        <v>0</v>
      </c>
      <c r="BI1080" s="160">
        <f>IF(N1080="nulová",J1080,0)</f>
        <v>0</v>
      </c>
      <c r="BJ1080" s="16" t="s">
        <v>83</v>
      </c>
      <c r="BK1080" s="160">
        <f>ROUND(I1080*H1080,2)</f>
        <v>0</v>
      </c>
      <c r="BL1080" s="16" t="s">
        <v>141</v>
      </c>
      <c r="BM1080" s="159" t="s">
        <v>646</v>
      </c>
    </row>
    <row r="1081" spans="2:65" s="1" customFormat="1" ht="19.5" x14ac:dyDescent="0.2">
      <c r="B1081" s="31"/>
      <c r="C1081" s="237"/>
      <c r="D1081" s="238" t="s">
        <v>143</v>
      </c>
      <c r="E1081" s="237"/>
      <c r="F1081" s="239" t="s">
        <v>647</v>
      </c>
      <c r="G1081" s="237"/>
      <c r="H1081" s="237"/>
      <c r="I1081" s="90"/>
      <c r="L1081" s="31"/>
      <c r="M1081" s="161"/>
      <c r="N1081" s="54"/>
      <c r="O1081" s="54"/>
      <c r="P1081" s="54"/>
      <c r="Q1081" s="54"/>
      <c r="R1081" s="54"/>
      <c r="S1081" s="54"/>
      <c r="T1081" s="55"/>
      <c r="AT1081" s="16" t="s">
        <v>143</v>
      </c>
      <c r="AU1081" s="16" t="s">
        <v>85</v>
      </c>
    </row>
    <row r="1082" spans="2:65" s="12" customFormat="1" ht="22.5" x14ac:dyDescent="0.2">
      <c r="B1082" s="162"/>
      <c r="C1082" s="241"/>
      <c r="D1082" s="238" t="s">
        <v>147</v>
      </c>
      <c r="E1082" s="242" t="s">
        <v>1</v>
      </c>
      <c r="F1082" s="243" t="s">
        <v>648</v>
      </c>
      <c r="G1082" s="241"/>
      <c r="H1082" s="242" t="s">
        <v>1</v>
      </c>
      <c r="I1082" s="164"/>
      <c r="L1082" s="162"/>
      <c r="M1082" s="165"/>
      <c r="N1082" s="166"/>
      <c r="O1082" s="166"/>
      <c r="P1082" s="166"/>
      <c r="Q1082" s="166"/>
      <c r="R1082" s="166"/>
      <c r="S1082" s="166"/>
      <c r="T1082" s="167"/>
      <c r="AT1082" s="163" t="s">
        <v>147</v>
      </c>
      <c r="AU1082" s="163" t="s">
        <v>85</v>
      </c>
      <c r="AV1082" s="12" t="s">
        <v>83</v>
      </c>
      <c r="AW1082" s="12" t="s">
        <v>32</v>
      </c>
      <c r="AX1082" s="12" t="s">
        <v>75</v>
      </c>
      <c r="AY1082" s="163" t="s">
        <v>134</v>
      </c>
    </row>
    <row r="1083" spans="2:65" s="12" customFormat="1" x14ac:dyDescent="0.2">
      <c r="B1083" s="162"/>
      <c r="C1083" s="241"/>
      <c r="D1083" s="238" t="s">
        <v>147</v>
      </c>
      <c r="E1083" s="242" t="s">
        <v>1</v>
      </c>
      <c r="F1083" s="243" t="s">
        <v>569</v>
      </c>
      <c r="G1083" s="241"/>
      <c r="H1083" s="242" t="s">
        <v>1</v>
      </c>
      <c r="I1083" s="164"/>
      <c r="L1083" s="162"/>
      <c r="M1083" s="165"/>
      <c r="N1083" s="166"/>
      <c r="O1083" s="166"/>
      <c r="P1083" s="166"/>
      <c r="Q1083" s="166"/>
      <c r="R1083" s="166"/>
      <c r="S1083" s="166"/>
      <c r="T1083" s="167"/>
      <c r="AT1083" s="163" t="s">
        <v>147</v>
      </c>
      <c r="AU1083" s="163" t="s">
        <v>85</v>
      </c>
      <c r="AV1083" s="12" t="s">
        <v>83</v>
      </c>
      <c r="AW1083" s="12" t="s">
        <v>32</v>
      </c>
      <c r="AX1083" s="12" t="s">
        <v>75</v>
      </c>
      <c r="AY1083" s="163" t="s">
        <v>134</v>
      </c>
    </row>
    <row r="1084" spans="2:65" s="12" customFormat="1" x14ac:dyDescent="0.2">
      <c r="B1084" s="162"/>
      <c r="C1084" s="241"/>
      <c r="D1084" s="238" t="s">
        <v>147</v>
      </c>
      <c r="E1084" s="242" t="s">
        <v>1</v>
      </c>
      <c r="F1084" s="243" t="s">
        <v>625</v>
      </c>
      <c r="G1084" s="241"/>
      <c r="H1084" s="242" t="s">
        <v>1</v>
      </c>
      <c r="I1084" s="164"/>
      <c r="L1084" s="162"/>
      <c r="M1084" s="165"/>
      <c r="N1084" s="166"/>
      <c r="O1084" s="166"/>
      <c r="P1084" s="166"/>
      <c r="Q1084" s="166"/>
      <c r="R1084" s="166"/>
      <c r="S1084" s="166"/>
      <c r="T1084" s="167"/>
      <c r="AT1084" s="163" t="s">
        <v>147</v>
      </c>
      <c r="AU1084" s="163" t="s">
        <v>85</v>
      </c>
      <c r="AV1084" s="12" t="s">
        <v>83</v>
      </c>
      <c r="AW1084" s="12" t="s">
        <v>32</v>
      </c>
      <c r="AX1084" s="12" t="s">
        <v>75</v>
      </c>
      <c r="AY1084" s="163" t="s">
        <v>134</v>
      </c>
    </row>
    <row r="1085" spans="2:65" s="13" customFormat="1" x14ac:dyDescent="0.2">
      <c r="B1085" s="168"/>
      <c r="C1085" s="244"/>
      <c r="D1085" s="238" t="s">
        <v>147</v>
      </c>
      <c r="E1085" s="245" t="s">
        <v>1</v>
      </c>
      <c r="F1085" s="246" t="s">
        <v>85</v>
      </c>
      <c r="G1085" s="244"/>
      <c r="H1085" s="247">
        <v>2</v>
      </c>
      <c r="I1085" s="170"/>
      <c r="L1085" s="168"/>
      <c r="M1085" s="171"/>
      <c r="N1085" s="172"/>
      <c r="O1085" s="172"/>
      <c r="P1085" s="172"/>
      <c r="Q1085" s="172"/>
      <c r="R1085" s="172"/>
      <c r="S1085" s="172"/>
      <c r="T1085" s="173"/>
      <c r="AT1085" s="169" t="s">
        <v>147</v>
      </c>
      <c r="AU1085" s="169" t="s">
        <v>85</v>
      </c>
      <c r="AV1085" s="13" t="s">
        <v>85</v>
      </c>
      <c r="AW1085" s="13" t="s">
        <v>32</v>
      </c>
      <c r="AX1085" s="13" t="s">
        <v>75</v>
      </c>
      <c r="AY1085" s="169" t="s">
        <v>134</v>
      </c>
    </row>
    <row r="1086" spans="2:65" s="14" customFormat="1" x14ac:dyDescent="0.2">
      <c r="B1086" s="174"/>
      <c r="C1086" s="248"/>
      <c r="D1086" s="238" t="s">
        <v>147</v>
      </c>
      <c r="E1086" s="249" t="s">
        <v>1</v>
      </c>
      <c r="F1086" s="250" t="s">
        <v>152</v>
      </c>
      <c r="G1086" s="248"/>
      <c r="H1086" s="251">
        <v>2</v>
      </c>
      <c r="I1086" s="176"/>
      <c r="L1086" s="174"/>
      <c r="M1086" s="177"/>
      <c r="N1086" s="178"/>
      <c r="O1086" s="178"/>
      <c r="P1086" s="178"/>
      <c r="Q1086" s="178"/>
      <c r="R1086" s="178"/>
      <c r="S1086" s="178"/>
      <c r="T1086" s="179"/>
      <c r="AT1086" s="175" t="s">
        <v>147</v>
      </c>
      <c r="AU1086" s="175" t="s">
        <v>85</v>
      </c>
      <c r="AV1086" s="14" t="s">
        <v>141</v>
      </c>
      <c r="AW1086" s="14" t="s">
        <v>32</v>
      </c>
      <c r="AX1086" s="14" t="s">
        <v>83</v>
      </c>
      <c r="AY1086" s="175" t="s">
        <v>134</v>
      </c>
    </row>
    <row r="1087" spans="2:65" s="1" customFormat="1" ht="24" customHeight="1" x14ac:dyDescent="0.2">
      <c r="B1087" s="151"/>
      <c r="C1087" s="232">
        <v>73</v>
      </c>
      <c r="D1087" s="232" t="s">
        <v>136</v>
      </c>
      <c r="E1087" s="233" t="s">
        <v>649</v>
      </c>
      <c r="F1087" s="234" t="s">
        <v>650</v>
      </c>
      <c r="G1087" s="235" t="s">
        <v>493</v>
      </c>
      <c r="H1087" s="236">
        <v>2</v>
      </c>
      <c r="I1087" s="153"/>
      <c r="J1087" s="154">
        <f>ROUND(I1087*H1087,2)</f>
        <v>0</v>
      </c>
      <c r="K1087" s="152" t="s">
        <v>140</v>
      </c>
      <c r="L1087" s="31"/>
      <c r="M1087" s="155" t="s">
        <v>1</v>
      </c>
      <c r="N1087" s="156" t="s">
        <v>40</v>
      </c>
      <c r="O1087" s="54"/>
      <c r="P1087" s="157">
        <f>O1087*H1087</f>
        <v>0</v>
      </c>
      <c r="Q1087" s="157">
        <v>3.0100000000000001E-3</v>
      </c>
      <c r="R1087" s="157">
        <f>Q1087*H1087</f>
        <v>6.0200000000000002E-3</v>
      </c>
      <c r="S1087" s="157">
        <v>0</v>
      </c>
      <c r="T1087" s="158">
        <f>S1087*H1087</f>
        <v>0</v>
      </c>
      <c r="AR1087" s="159" t="s">
        <v>141</v>
      </c>
      <c r="AT1087" s="159" t="s">
        <v>136</v>
      </c>
      <c r="AU1087" s="159" t="s">
        <v>85</v>
      </c>
      <c r="AY1087" s="16" t="s">
        <v>134</v>
      </c>
      <c r="BE1087" s="160">
        <f>IF(N1087="základní",J1087,0)</f>
        <v>0</v>
      </c>
      <c r="BF1087" s="160">
        <f>IF(N1087="snížená",J1087,0)</f>
        <v>0</v>
      </c>
      <c r="BG1087" s="160">
        <f>IF(N1087="zákl. přenesená",J1087,0)</f>
        <v>0</v>
      </c>
      <c r="BH1087" s="160">
        <f>IF(N1087="sníž. přenesená",J1087,0)</f>
        <v>0</v>
      </c>
      <c r="BI1087" s="160">
        <f>IF(N1087="nulová",J1087,0)</f>
        <v>0</v>
      </c>
      <c r="BJ1087" s="16" t="s">
        <v>83</v>
      </c>
      <c r="BK1087" s="160">
        <f>ROUND(I1087*H1087,2)</f>
        <v>0</v>
      </c>
      <c r="BL1087" s="16" t="s">
        <v>141</v>
      </c>
      <c r="BM1087" s="159" t="s">
        <v>651</v>
      </c>
    </row>
    <row r="1088" spans="2:65" s="1" customFormat="1" ht="29.25" x14ac:dyDescent="0.2">
      <c r="B1088" s="31"/>
      <c r="C1088" s="237"/>
      <c r="D1088" s="238" t="s">
        <v>143</v>
      </c>
      <c r="E1088" s="237"/>
      <c r="F1088" s="239" t="s">
        <v>652</v>
      </c>
      <c r="G1088" s="237"/>
      <c r="H1088" s="237"/>
      <c r="I1088" s="90"/>
      <c r="L1088" s="31"/>
      <c r="M1088" s="161"/>
      <c r="N1088" s="54"/>
      <c r="O1088" s="54"/>
      <c r="P1088" s="54"/>
      <c r="Q1088" s="54"/>
      <c r="R1088" s="54"/>
      <c r="S1088" s="54"/>
      <c r="T1088" s="55"/>
      <c r="AT1088" s="16" t="s">
        <v>143</v>
      </c>
      <c r="AU1088" s="16" t="s">
        <v>85</v>
      </c>
    </row>
    <row r="1089" spans="2:65" s="12" customFormat="1" ht="22.5" x14ac:dyDescent="0.2">
      <c r="B1089" s="162"/>
      <c r="C1089" s="241"/>
      <c r="D1089" s="238" t="s">
        <v>147</v>
      </c>
      <c r="E1089" s="242" t="s">
        <v>1</v>
      </c>
      <c r="F1089" s="243" t="s">
        <v>653</v>
      </c>
      <c r="G1089" s="241"/>
      <c r="H1089" s="242" t="s">
        <v>1</v>
      </c>
      <c r="I1089" s="164"/>
      <c r="L1089" s="162"/>
      <c r="M1089" s="165"/>
      <c r="N1089" s="166"/>
      <c r="O1089" s="166"/>
      <c r="P1089" s="166"/>
      <c r="Q1089" s="166"/>
      <c r="R1089" s="166"/>
      <c r="S1089" s="166"/>
      <c r="T1089" s="167"/>
      <c r="AT1089" s="163" t="s">
        <v>147</v>
      </c>
      <c r="AU1089" s="163" t="s">
        <v>85</v>
      </c>
      <c r="AV1089" s="12" t="s">
        <v>83</v>
      </c>
      <c r="AW1089" s="12" t="s">
        <v>32</v>
      </c>
      <c r="AX1089" s="12" t="s">
        <v>75</v>
      </c>
      <c r="AY1089" s="163" t="s">
        <v>134</v>
      </c>
    </row>
    <row r="1090" spans="2:65" s="12" customFormat="1" ht="22.5" x14ac:dyDescent="0.2">
      <c r="B1090" s="162"/>
      <c r="C1090" s="241"/>
      <c r="D1090" s="238" t="s">
        <v>147</v>
      </c>
      <c r="E1090" s="242" t="s">
        <v>1</v>
      </c>
      <c r="F1090" s="243" t="s">
        <v>654</v>
      </c>
      <c r="G1090" s="241"/>
      <c r="H1090" s="242" t="s">
        <v>1</v>
      </c>
      <c r="I1090" s="164"/>
      <c r="L1090" s="162"/>
      <c r="M1090" s="165"/>
      <c r="N1090" s="166"/>
      <c r="O1090" s="166"/>
      <c r="P1090" s="166"/>
      <c r="Q1090" s="166"/>
      <c r="R1090" s="166"/>
      <c r="S1090" s="166"/>
      <c r="T1090" s="167"/>
      <c r="AT1090" s="163" t="s">
        <v>147</v>
      </c>
      <c r="AU1090" s="163" t="s">
        <v>85</v>
      </c>
      <c r="AV1090" s="12" t="s">
        <v>83</v>
      </c>
      <c r="AW1090" s="12" t="s">
        <v>32</v>
      </c>
      <c r="AX1090" s="12" t="s">
        <v>75</v>
      </c>
      <c r="AY1090" s="163" t="s">
        <v>134</v>
      </c>
    </row>
    <row r="1091" spans="2:65" s="12" customFormat="1" x14ac:dyDescent="0.2">
      <c r="B1091" s="162"/>
      <c r="C1091" s="241"/>
      <c r="D1091" s="238" t="s">
        <v>147</v>
      </c>
      <c r="E1091" s="242" t="s">
        <v>1</v>
      </c>
      <c r="F1091" s="243" t="s">
        <v>569</v>
      </c>
      <c r="G1091" s="241"/>
      <c r="H1091" s="242" t="s">
        <v>1</v>
      </c>
      <c r="I1091" s="164"/>
      <c r="L1091" s="162"/>
      <c r="M1091" s="165"/>
      <c r="N1091" s="166"/>
      <c r="O1091" s="166"/>
      <c r="P1091" s="166"/>
      <c r="Q1091" s="166"/>
      <c r="R1091" s="166"/>
      <c r="S1091" s="166"/>
      <c r="T1091" s="167"/>
      <c r="AT1091" s="163" t="s">
        <v>147</v>
      </c>
      <c r="AU1091" s="163" t="s">
        <v>85</v>
      </c>
      <c r="AV1091" s="12" t="s">
        <v>83</v>
      </c>
      <c r="AW1091" s="12" t="s">
        <v>32</v>
      </c>
      <c r="AX1091" s="12" t="s">
        <v>75</v>
      </c>
      <c r="AY1091" s="163" t="s">
        <v>134</v>
      </c>
    </row>
    <row r="1092" spans="2:65" s="12" customFormat="1" x14ac:dyDescent="0.2">
      <c r="B1092" s="162"/>
      <c r="C1092" s="241"/>
      <c r="D1092" s="238" t="s">
        <v>147</v>
      </c>
      <c r="E1092" s="242" t="s">
        <v>1</v>
      </c>
      <c r="F1092" s="243" t="s">
        <v>625</v>
      </c>
      <c r="G1092" s="241"/>
      <c r="H1092" s="242" t="s">
        <v>1</v>
      </c>
      <c r="I1092" s="164"/>
      <c r="L1092" s="162"/>
      <c r="M1092" s="165"/>
      <c r="N1092" s="166"/>
      <c r="O1092" s="166"/>
      <c r="P1092" s="166"/>
      <c r="Q1092" s="166"/>
      <c r="R1092" s="166"/>
      <c r="S1092" s="166"/>
      <c r="T1092" s="167"/>
      <c r="AT1092" s="163" t="s">
        <v>147</v>
      </c>
      <c r="AU1092" s="163" t="s">
        <v>85</v>
      </c>
      <c r="AV1092" s="12" t="s">
        <v>83</v>
      </c>
      <c r="AW1092" s="12" t="s">
        <v>32</v>
      </c>
      <c r="AX1092" s="12" t="s">
        <v>75</v>
      </c>
      <c r="AY1092" s="163" t="s">
        <v>134</v>
      </c>
    </row>
    <row r="1093" spans="2:65" s="13" customFormat="1" x14ac:dyDescent="0.2">
      <c r="B1093" s="168"/>
      <c r="C1093" s="244"/>
      <c r="D1093" s="238" t="s">
        <v>147</v>
      </c>
      <c r="E1093" s="245" t="s">
        <v>1</v>
      </c>
      <c r="F1093" s="246" t="s">
        <v>85</v>
      </c>
      <c r="G1093" s="244"/>
      <c r="H1093" s="247">
        <v>2</v>
      </c>
      <c r="I1093" s="170"/>
      <c r="L1093" s="168"/>
      <c r="M1093" s="171"/>
      <c r="N1093" s="172"/>
      <c r="O1093" s="172"/>
      <c r="P1093" s="172"/>
      <c r="Q1093" s="172"/>
      <c r="R1093" s="172"/>
      <c r="S1093" s="172"/>
      <c r="T1093" s="173"/>
      <c r="AT1093" s="169" t="s">
        <v>147</v>
      </c>
      <c r="AU1093" s="169" t="s">
        <v>85</v>
      </c>
      <c r="AV1093" s="13" t="s">
        <v>85</v>
      </c>
      <c r="AW1093" s="13" t="s">
        <v>32</v>
      </c>
      <c r="AX1093" s="13" t="s">
        <v>75</v>
      </c>
      <c r="AY1093" s="169" t="s">
        <v>134</v>
      </c>
    </row>
    <row r="1094" spans="2:65" s="14" customFormat="1" x14ac:dyDescent="0.2">
      <c r="B1094" s="174"/>
      <c r="C1094" s="248"/>
      <c r="D1094" s="238" t="s">
        <v>147</v>
      </c>
      <c r="E1094" s="249" t="s">
        <v>1</v>
      </c>
      <c r="F1094" s="250" t="s">
        <v>152</v>
      </c>
      <c r="G1094" s="248"/>
      <c r="H1094" s="251">
        <v>2</v>
      </c>
      <c r="I1094" s="176"/>
      <c r="L1094" s="174"/>
      <c r="M1094" s="177"/>
      <c r="N1094" s="178"/>
      <c r="O1094" s="178"/>
      <c r="P1094" s="178"/>
      <c r="Q1094" s="178"/>
      <c r="R1094" s="178"/>
      <c r="S1094" s="178"/>
      <c r="T1094" s="179"/>
      <c r="AT1094" s="175" t="s">
        <v>147</v>
      </c>
      <c r="AU1094" s="175" t="s">
        <v>85</v>
      </c>
      <c r="AV1094" s="14" t="s">
        <v>141</v>
      </c>
      <c r="AW1094" s="14" t="s">
        <v>32</v>
      </c>
      <c r="AX1094" s="14" t="s">
        <v>83</v>
      </c>
      <c r="AY1094" s="175" t="s">
        <v>134</v>
      </c>
    </row>
    <row r="1095" spans="2:65" s="1" customFormat="1" ht="24" customHeight="1" x14ac:dyDescent="0.2">
      <c r="B1095" s="151"/>
      <c r="C1095" s="253">
        <v>74</v>
      </c>
      <c r="D1095" s="253" t="s">
        <v>347</v>
      </c>
      <c r="E1095" s="254" t="s">
        <v>655</v>
      </c>
      <c r="F1095" s="255" t="s">
        <v>656</v>
      </c>
      <c r="G1095" s="256" t="s">
        <v>493</v>
      </c>
      <c r="H1095" s="257">
        <v>2</v>
      </c>
      <c r="I1095" s="181"/>
      <c r="J1095" s="182">
        <f>ROUND(I1095*H1095,2)</f>
        <v>0</v>
      </c>
      <c r="K1095" s="180" t="s">
        <v>389</v>
      </c>
      <c r="L1095" s="183"/>
      <c r="M1095" s="184" t="s">
        <v>1</v>
      </c>
      <c r="N1095" s="185" t="s">
        <v>40</v>
      </c>
      <c r="O1095" s="54"/>
      <c r="P1095" s="157">
        <f>O1095*H1095</f>
        <v>0</v>
      </c>
      <c r="Q1095" s="157">
        <v>2.35E-2</v>
      </c>
      <c r="R1095" s="157">
        <f>Q1095*H1095</f>
        <v>4.7E-2</v>
      </c>
      <c r="S1095" s="157">
        <v>0</v>
      </c>
      <c r="T1095" s="158">
        <f>S1095*H1095</f>
        <v>0</v>
      </c>
      <c r="AR1095" s="159" t="s">
        <v>214</v>
      </c>
      <c r="AT1095" s="159" t="s">
        <v>347</v>
      </c>
      <c r="AU1095" s="159" t="s">
        <v>85</v>
      </c>
      <c r="AY1095" s="16" t="s">
        <v>134</v>
      </c>
      <c r="BE1095" s="160">
        <f>IF(N1095="základní",J1095,0)</f>
        <v>0</v>
      </c>
      <c r="BF1095" s="160">
        <f>IF(N1095="snížená",J1095,0)</f>
        <v>0</v>
      </c>
      <c r="BG1095" s="160">
        <f>IF(N1095="zákl. přenesená",J1095,0)</f>
        <v>0</v>
      </c>
      <c r="BH1095" s="160">
        <f>IF(N1095="sníž. přenesená",J1095,0)</f>
        <v>0</v>
      </c>
      <c r="BI1095" s="160">
        <f>IF(N1095="nulová",J1095,0)</f>
        <v>0</v>
      </c>
      <c r="BJ1095" s="16" t="s">
        <v>83</v>
      </c>
      <c r="BK1095" s="160">
        <f>ROUND(I1095*H1095,2)</f>
        <v>0</v>
      </c>
      <c r="BL1095" s="16" t="s">
        <v>141</v>
      </c>
      <c r="BM1095" s="159" t="s">
        <v>657</v>
      </c>
    </row>
    <row r="1096" spans="2:65" s="1" customFormat="1" ht="19.5" x14ac:dyDescent="0.2">
      <c r="B1096" s="31"/>
      <c r="C1096" s="237"/>
      <c r="D1096" s="238" t="s">
        <v>143</v>
      </c>
      <c r="E1096" s="237"/>
      <c r="F1096" s="239" t="s">
        <v>656</v>
      </c>
      <c r="G1096" s="237"/>
      <c r="H1096" s="237"/>
      <c r="I1096" s="90"/>
      <c r="L1096" s="31"/>
      <c r="M1096" s="161"/>
      <c r="N1096" s="54"/>
      <c r="O1096" s="54"/>
      <c r="P1096" s="54"/>
      <c r="Q1096" s="54"/>
      <c r="R1096" s="54"/>
      <c r="S1096" s="54"/>
      <c r="T1096" s="55"/>
      <c r="AT1096" s="16" t="s">
        <v>143</v>
      </c>
      <c r="AU1096" s="16" t="s">
        <v>85</v>
      </c>
    </row>
    <row r="1097" spans="2:65" s="12" customFormat="1" ht="22.5" x14ac:dyDescent="0.2">
      <c r="B1097" s="162"/>
      <c r="C1097" s="241"/>
      <c r="D1097" s="238" t="s">
        <v>147</v>
      </c>
      <c r="E1097" s="242" t="s">
        <v>1</v>
      </c>
      <c r="F1097" s="243" t="s">
        <v>654</v>
      </c>
      <c r="G1097" s="241"/>
      <c r="H1097" s="242" t="s">
        <v>1</v>
      </c>
      <c r="I1097" s="164"/>
      <c r="L1097" s="162"/>
      <c r="M1097" s="165"/>
      <c r="N1097" s="166"/>
      <c r="O1097" s="166"/>
      <c r="P1097" s="166"/>
      <c r="Q1097" s="166"/>
      <c r="R1097" s="166"/>
      <c r="S1097" s="166"/>
      <c r="T1097" s="167"/>
      <c r="AT1097" s="163" t="s">
        <v>147</v>
      </c>
      <c r="AU1097" s="163" t="s">
        <v>85</v>
      </c>
      <c r="AV1097" s="12" t="s">
        <v>83</v>
      </c>
      <c r="AW1097" s="12" t="s">
        <v>32</v>
      </c>
      <c r="AX1097" s="12" t="s">
        <v>75</v>
      </c>
      <c r="AY1097" s="163" t="s">
        <v>134</v>
      </c>
    </row>
    <row r="1098" spans="2:65" s="12" customFormat="1" x14ac:dyDescent="0.2">
      <c r="B1098" s="162"/>
      <c r="C1098" s="241"/>
      <c r="D1098" s="238" t="s">
        <v>147</v>
      </c>
      <c r="E1098" s="242" t="s">
        <v>1</v>
      </c>
      <c r="F1098" s="243" t="s">
        <v>569</v>
      </c>
      <c r="G1098" s="241"/>
      <c r="H1098" s="242" t="s">
        <v>1</v>
      </c>
      <c r="I1098" s="164"/>
      <c r="L1098" s="162"/>
      <c r="M1098" s="165"/>
      <c r="N1098" s="166"/>
      <c r="O1098" s="166"/>
      <c r="P1098" s="166"/>
      <c r="Q1098" s="166"/>
      <c r="R1098" s="166"/>
      <c r="S1098" s="166"/>
      <c r="T1098" s="167"/>
      <c r="AT1098" s="163" t="s">
        <v>147</v>
      </c>
      <c r="AU1098" s="163" t="s">
        <v>85</v>
      </c>
      <c r="AV1098" s="12" t="s">
        <v>83</v>
      </c>
      <c r="AW1098" s="12" t="s">
        <v>32</v>
      </c>
      <c r="AX1098" s="12" t="s">
        <v>75</v>
      </c>
      <c r="AY1098" s="163" t="s">
        <v>134</v>
      </c>
    </row>
    <row r="1099" spans="2:65" s="12" customFormat="1" x14ac:dyDescent="0.2">
      <c r="B1099" s="162"/>
      <c r="C1099" s="241"/>
      <c r="D1099" s="238" t="s">
        <v>147</v>
      </c>
      <c r="E1099" s="242" t="s">
        <v>1</v>
      </c>
      <c r="F1099" s="243" t="s">
        <v>625</v>
      </c>
      <c r="G1099" s="241"/>
      <c r="H1099" s="242" t="s">
        <v>1</v>
      </c>
      <c r="I1099" s="164"/>
      <c r="L1099" s="162"/>
      <c r="M1099" s="165"/>
      <c r="N1099" s="166"/>
      <c r="O1099" s="166"/>
      <c r="P1099" s="166"/>
      <c r="Q1099" s="166"/>
      <c r="R1099" s="166"/>
      <c r="S1099" s="166"/>
      <c r="T1099" s="167"/>
      <c r="AT1099" s="163" t="s">
        <v>147</v>
      </c>
      <c r="AU1099" s="163" t="s">
        <v>85</v>
      </c>
      <c r="AV1099" s="12" t="s">
        <v>83</v>
      </c>
      <c r="AW1099" s="12" t="s">
        <v>32</v>
      </c>
      <c r="AX1099" s="12" t="s">
        <v>75</v>
      </c>
      <c r="AY1099" s="163" t="s">
        <v>134</v>
      </c>
    </row>
    <row r="1100" spans="2:65" s="13" customFormat="1" x14ac:dyDescent="0.2">
      <c r="B1100" s="168"/>
      <c r="C1100" s="244"/>
      <c r="D1100" s="238" t="s">
        <v>147</v>
      </c>
      <c r="E1100" s="245" t="s">
        <v>1</v>
      </c>
      <c r="F1100" s="246" t="s">
        <v>85</v>
      </c>
      <c r="G1100" s="244"/>
      <c r="H1100" s="247">
        <v>2</v>
      </c>
      <c r="I1100" s="170"/>
      <c r="L1100" s="168"/>
      <c r="M1100" s="171"/>
      <c r="N1100" s="172"/>
      <c r="O1100" s="172"/>
      <c r="P1100" s="172"/>
      <c r="Q1100" s="172"/>
      <c r="R1100" s="172"/>
      <c r="S1100" s="172"/>
      <c r="T1100" s="173"/>
      <c r="AT1100" s="169" t="s">
        <v>147</v>
      </c>
      <c r="AU1100" s="169" t="s">
        <v>85</v>
      </c>
      <c r="AV1100" s="13" t="s">
        <v>85</v>
      </c>
      <c r="AW1100" s="13" t="s">
        <v>32</v>
      </c>
      <c r="AX1100" s="13" t="s">
        <v>75</v>
      </c>
      <c r="AY1100" s="169" t="s">
        <v>134</v>
      </c>
    </row>
    <row r="1101" spans="2:65" s="14" customFormat="1" x14ac:dyDescent="0.2">
      <c r="B1101" s="174"/>
      <c r="C1101" s="248"/>
      <c r="D1101" s="238" t="s">
        <v>147</v>
      </c>
      <c r="E1101" s="249" t="s">
        <v>1</v>
      </c>
      <c r="F1101" s="250" t="s">
        <v>152</v>
      </c>
      <c r="G1101" s="248"/>
      <c r="H1101" s="251">
        <v>2</v>
      </c>
      <c r="I1101" s="176"/>
      <c r="L1101" s="174"/>
      <c r="M1101" s="177"/>
      <c r="N1101" s="178"/>
      <c r="O1101" s="178"/>
      <c r="P1101" s="178"/>
      <c r="Q1101" s="178"/>
      <c r="R1101" s="178"/>
      <c r="S1101" s="178"/>
      <c r="T1101" s="179"/>
      <c r="AT1101" s="175" t="s">
        <v>147</v>
      </c>
      <c r="AU1101" s="175" t="s">
        <v>85</v>
      </c>
      <c r="AV1101" s="14" t="s">
        <v>141</v>
      </c>
      <c r="AW1101" s="14" t="s">
        <v>32</v>
      </c>
      <c r="AX1101" s="14" t="s">
        <v>83</v>
      </c>
      <c r="AY1101" s="175" t="s">
        <v>134</v>
      </c>
    </row>
    <row r="1102" spans="2:65" s="1" customFormat="1" ht="24" customHeight="1" x14ac:dyDescent="0.2">
      <c r="B1102" s="151"/>
      <c r="C1102" s="232">
        <v>75</v>
      </c>
      <c r="D1102" s="232" t="s">
        <v>136</v>
      </c>
      <c r="E1102" s="233" t="s">
        <v>658</v>
      </c>
      <c r="F1102" s="234" t="s">
        <v>659</v>
      </c>
      <c r="G1102" s="235" t="s">
        <v>493</v>
      </c>
      <c r="H1102" s="236">
        <v>1</v>
      </c>
      <c r="I1102" s="153"/>
      <c r="J1102" s="154">
        <f>ROUND(I1102*H1102,2)</f>
        <v>0</v>
      </c>
      <c r="K1102" s="152" t="s">
        <v>140</v>
      </c>
      <c r="L1102" s="31"/>
      <c r="M1102" s="155" t="s">
        <v>1</v>
      </c>
      <c r="N1102" s="156" t="s">
        <v>40</v>
      </c>
      <c r="O1102" s="54"/>
      <c r="P1102" s="157">
        <f>O1102*H1102</f>
        <v>0</v>
      </c>
      <c r="Q1102" s="157">
        <v>0</v>
      </c>
      <c r="R1102" s="157">
        <f>Q1102*H1102</f>
        <v>0</v>
      </c>
      <c r="S1102" s="157">
        <v>0</v>
      </c>
      <c r="T1102" s="158">
        <f>S1102*H1102</f>
        <v>0</v>
      </c>
      <c r="AR1102" s="159" t="s">
        <v>141</v>
      </c>
      <c r="AT1102" s="159" t="s">
        <v>136</v>
      </c>
      <c r="AU1102" s="159" t="s">
        <v>85</v>
      </c>
      <c r="AY1102" s="16" t="s">
        <v>134</v>
      </c>
      <c r="BE1102" s="160">
        <f>IF(N1102="základní",J1102,0)</f>
        <v>0</v>
      </c>
      <c r="BF1102" s="160">
        <f>IF(N1102="snížená",J1102,0)</f>
        <v>0</v>
      </c>
      <c r="BG1102" s="160">
        <f>IF(N1102="zákl. přenesená",J1102,0)</f>
        <v>0</v>
      </c>
      <c r="BH1102" s="160">
        <f>IF(N1102="sníž. přenesená",J1102,0)</f>
        <v>0</v>
      </c>
      <c r="BI1102" s="160">
        <f>IF(N1102="nulová",J1102,0)</f>
        <v>0</v>
      </c>
      <c r="BJ1102" s="16" t="s">
        <v>83</v>
      </c>
      <c r="BK1102" s="160">
        <f>ROUND(I1102*H1102,2)</f>
        <v>0</v>
      </c>
      <c r="BL1102" s="16" t="s">
        <v>141</v>
      </c>
      <c r="BM1102" s="159" t="s">
        <v>660</v>
      </c>
    </row>
    <row r="1103" spans="2:65" s="1" customFormat="1" ht="29.25" x14ac:dyDescent="0.2">
      <c r="B1103" s="31"/>
      <c r="C1103" s="237"/>
      <c r="D1103" s="238" t="s">
        <v>143</v>
      </c>
      <c r="E1103" s="237"/>
      <c r="F1103" s="239" t="s">
        <v>661</v>
      </c>
      <c r="G1103" s="237"/>
      <c r="H1103" s="237"/>
      <c r="I1103" s="90"/>
      <c r="L1103" s="31"/>
      <c r="M1103" s="161"/>
      <c r="N1103" s="54"/>
      <c r="O1103" s="54"/>
      <c r="P1103" s="54"/>
      <c r="Q1103" s="54"/>
      <c r="R1103" s="54"/>
      <c r="S1103" s="54"/>
      <c r="T1103" s="55"/>
      <c r="AT1103" s="16" t="s">
        <v>143</v>
      </c>
      <c r="AU1103" s="16" t="s">
        <v>85</v>
      </c>
    </row>
    <row r="1104" spans="2:65" s="12" customFormat="1" ht="22.5" x14ac:dyDescent="0.2">
      <c r="B1104" s="162"/>
      <c r="C1104" s="241"/>
      <c r="D1104" s="238" t="s">
        <v>147</v>
      </c>
      <c r="E1104" s="242" t="s">
        <v>1</v>
      </c>
      <c r="F1104" s="243" t="s">
        <v>662</v>
      </c>
      <c r="G1104" s="241"/>
      <c r="H1104" s="242" t="s">
        <v>1</v>
      </c>
      <c r="I1104" s="164"/>
      <c r="L1104" s="162"/>
      <c r="M1104" s="165"/>
      <c r="N1104" s="166"/>
      <c r="O1104" s="166"/>
      <c r="P1104" s="166"/>
      <c r="Q1104" s="166"/>
      <c r="R1104" s="166"/>
      <c r="S1104" s="166"/>
      <c r="T1104" s="167"/>
      <c r="AT1104" s="163" t="s">
        <v>147</v>
      </c>
      <c r="AU1104" s="163" t="s">
        <v>85</v>
      </c>
      <c r="AV1104" s="12" t="s">
        <v>83</v>
      </c>
      <c r="AW1104" s="12" t="s">
        <v>32</v>
      </c>
      <c r="AX1104" s="12" t="s">
        <v>75</v>
      </c>
      <c r="AY1104" s="163" t="s">
        <v>134</v>
      </c>
    </row>
    <row r="1105" spans="2:65" s="12" customFormat="1" ht="22.5" x14ac:dyDescent="0.2">
      <c r="B1105" s="162"/>
      <c r="C1105" s="241"/>
      <c r="D1105" s="238" t="s">
        <v>147</v>
      </c>
      <c r="E1105" s="242" t="s">
        <v>1</v>
      </c>
      <c r="F1105" s="243" t="s">
        <v>663</v>
      </c>
      <c r="G1105" s="241"/>
      <c r="H1105" s="242" t="s">
        <v>1</v>
      </c>
      <c r="I1105" s="164"/>
      <c r="L1105" s="162"/>
      <c r="M1105" s="165"/>
      <c r="N1105" s="166"/>
      <c r="O1105" s="166"/>
      <c r="P1105" s="166"/>
      <c r="Q1105" s="166"/>
      <c r="R1105" s="166"/>
      <c r="S1105" s="166"/>
      <c r="T1105" s="167"/>
      <c r="AT1105" s="163" t="s">
        <v>147</v>
      </c>
      <c r="AU1105" s="163" t="s">
        <v>85</v>
      </c>
      <c r="AV1105" s="12" t="s">
        <v>83</v>
      </c>
      <c r="AW1105" s="12" t="s">
        <v>32</v>
      </c>
      <c r="AX1105" s="12" t="s">
        <v>75</v>
      </c>
      <c r="AY1105" s="163" t="s">
        <v>134</v>
      </c>
    </row>
    <row r="1106" spans="2:65" s="12" customFormat="1" x14ac:dyDescent="0.2">
      <c r="B1106" s="162"/>
      <c r="C1106" s="241"/>
      <c r="D1106" s="238" t="s">
        <v>147</v>
      </c>
      <c r="E1106" s="242" t="s">
        <v>1</v>
      </c>
      <c r="F1106" s="243" t="s">
        <v>664</v>
      </c>
      <c r="G1106" s="241"/>
      <c r="H1106" s="242" t="s">
        <v>1</v>
      </c>
      <c r="I1106" s="164"/>
      <c r="L1106" s="162"/>
      <c r="M1106" s="165"/>
      <c r="N1106" s="166"/>
      <c r="O1106" s="166"/>
      <c r="P1106" s="166"/>
      <c r="Q1106" s="166"/>
      <c r="R1106" s="166"/>
      <c r="S1106" s="166"/>
      <c r="T1106" s="167"/>
      <c r="AT1106" s="163" t="s">
        <v>147</v>
      </c>
      <c r="AU1106" s="163" t="s">
        <v>85</v>
      </c>
      <c r="AV1106" s="12" t="s">
        <v>83</v>
      </c>
      <c r="AW1106" s="12" t="s">
        <v>32</v>
      </c>
      <c r="AX1106" s="12" t="s">
        <v>75</v>
      </c>
      <c r="AY1106" s="163" t="s">
        <v>134</v>
      </c>
    </row>
    <row r="1107" spans="2:65" s="12" customFormat="1" x14ac:dyDescent="0.2">
      <c r="B1107" s="162"/>
      <c r="C1107" s="241"/>
      <c r="D1107" s="238" t="s">
        <v>147</v>
      </c>
      <c r="E1107" s="242" t="s">
        <v>1</v>
      </c>
      <c r="F1107" s="243" t="s">
        <v>665</v>
      </c>
      <c r="G1107" s="241"/>
      <c r="H1107" s="242" t="s">
        <v>1</v>
      </c>
      <c r="I1107" s="164"/>
      <c r="L1107" s="162"/>
      <c r="M1107" s="165"/>
      <c r="N1107" s="166"/>
      <c r="O1107" s="166"/>
      <c r="P1107" s="166"/>
      <c r="Q1107" s="166"/>
      <c r="R1107" s="166"/>
      <c r="S1107" s="166"/>
      <c r="T1107" s="167"/>
      <c r="AT1107" s="163" t="s">
        <v>147</v>
      </c>
      <c r="AU1107" s="163" t="s">
        <v>85</v>
      </c>
      <c r="AV1107" s="12" t="s">
        <v>83</v>
      </c>
      <c r="AW1107" s="12" t="s">
        <v>32</v>
      </c>
      <c r="AX1107" s="12" t="s">
        <v>75</v>
      </c>
      <c r="AY1107" s="163" t="s">
        <v>134</v>
      </c>
    </row>
    <row r="1108" spans="2:65" s="13" customFormat="1" x14ac:dyDescent="0.2">
      <c r="B1108" s="168"/>
      <c r="C1108" s="244"/>
      <c r="D1108" s="238" t="s">
        <v>147</v>
      </c>
      <c r="E1108" s="245" t="s">
        <v>1</v>
      </c>
      <c r="F1108" s="246" t="s">
        <v>83</v>
      </c>
      <c r="G1108" s="244"/>
      <c r="H1108" s="247">
        <v>1</v>
      </c>
      <c r="I1108" s="170"/>
      <c r="L1108" s="168"/>
      <c r="M1108" s="171"/>
      <c r="N1108" s="172"/>
      <c r="O1108" s="172"/>
      <c r="P1108" s="172"/>
      <c r="Q1108" s="172"/>
      <c r="R1108" s="172"/>
      <c r="S1108" s="172"/>
      <c r="T1108" s="173"/>
      <c r="AT1108" s="169" t="s">
        <v>147</v>
      </c>
      <c r="AU1108" s="169" t="s">
        <v>85</v>
      </c>
      <c r="AV1108" s="13" t="s">
        <v>85</v>
      </c>
      <c r="AW1108" s="13" t="s">
        <v>32</v>
      </c>
      <c r="AX1108" s="13" t="s">
        <v>75</v>
      </c>
      <c r="AY1108" s="169" t="s">
        <v>134</v>
      </c>
    </row>
    <row r="1109" spans="2:65" s="14" customFormat="1" x14ac:dyDescent="0.2">
      <c r="B1109" s="174"/>
      <c r="C1109" s="248"/>
      <c r="D1109" s="238" t="s">
        <v>147</v>
      </c>
      <c r="E1109" s="249" t="s">
        <v>1</v>
      </c>
      <c r="F1109" s="250" t="s">
        <v>152</v>
      </c>
      <c r="G1109" s="248"/>
      <c r="H1109" s="251">
        <v>1</v>
      </c>
      <c r="I1109" s="176"/>
      <c r="L1109" s="174"/>
      <c r="M1109" s="177"/>
      <c r="N1109" s="178"/>
      <c r="O1109" s="178"/>
      <c r="P1109" s="178"/>
      <c r="Q1109" s="178"/>
      <c r="R1109" s="178"/>
      <c r="S1109" s="178"/>
      <c r="T1109" s="179"/>
      <c r="AT1109" s="175" t="s">
        <v>147</v>
      </c>
      <c r="AU1109" s="175" t="s">
        <v>85</v>
      </c>
      <c r="AV1109" s="14" t="s">
        <v>141</v>
      </c>
      <c r="AW1109" s="14" t="s">
        <v>32</v>
      </c>
      <c r="AX1109" s="14" t="s">
        <v>83</v>
      </c>
      <c r="AY1109" s="175" t="s">
        <v>134</v>
      </c>
    </row>
    <row r="1110" spans="2:65" s="1" customFormat="1" ht="24" customHeight="1" x14ac:dyDescent="0.2">
      <c r="B1110" s="151"/>
      <c r="C1110" s="253">
        <v>76</v>
      </c>
      <c r="D1110" s="253" t="s">
        <v>347</v>
      </c>
      <c r="E1110" s="254" t="s">
        <v>666</v>
      </c>
      <c r="F1110" s="255" t="s">
        <v>667</v>
      </c>
      <c r="G1110" s="256" t="s">
        <v>493</v>
      </c>
      <c r="H1110" s="257">
        <v>1</v>
      </c>
      <c r="I1110" s="181"/>
      <c r="J1110" s="182">
        <f>ROUND(I1110*H1110,2)</f>
        <v>0</v>
      </c>
      <c r="K1110" s="180" t="s">
        <v>389</v>
      </c>
      <c r="L1110" s="183"/>
      <c r="M1110" s="184" t="s">
        <v>1</v>
      </c>
      <c r="N1110" s="185" t="s">
        <v>40</v>
      </c>
      <c r="O1110" s="54"/>
      <c r="P1110" s="157">
        <f>O1110*H1110</f>
        <v>0</v>
      </c>
      <c r="Q1110" s="157">
        <v>4.5999999999999999E-2</v>
      </c>
      <c r="R1110" s="157">
        <f>Q1110*H1110</f>
        <v>4.5999999999999999E-2</v>
      </c>
      <c r="S1110" s="157">
        <v>0</v>
      </c>
      <c r="T1110" s="158">
        <f>S1110*H1110</f>
        <v>0</v>
      </c>
      <c r="AR1110" s="159" t="s">
        <v>214</v>
      </c>
      <c r="AT1110" s="159" t="s">
        <v>347</v>
      </c>
      <c r="AU1110" s="159" t="s">
        <v>85</v>
      </c>
      <c r="AY1110" s="16" t="s">
        <v>134</v>
      </c>
      <c r="BE1110" s="160">
        <f>IF(N1110="základní",J1110,0)</f>
        <v>0</v>
      </c>
      <c r="BF1110" s="160">
        <f>IF(N1110="snížená",J1110,0)</f>
        <v>0</v>
      </c>
      <c r="BG1110" s="160">
        <f>IF(N1110="zákl. přenesená",J1110,0)</f>
        <v>0</v>
      </c>
      <c r="BH1110" s="160">
        <f>IF(N1110="sníž. přenesená",J1110,0)</f>
        <v>0</v>
      </c>
      <c r="BI1110" s="160">
        <f>IF(N1110="nulová",J1110,0)</f>
        <v>0</v>
      </c>
      <c r="BJ1110" s="16" t="s">
        <v>83</v>
      </c>
      <c r="BK1110" s="160">
        <f>ROUND(I1110*H1110,2)</f>
        <v>0</v>
      </c>
      <c r="BL1110" s="16" t="s">
        <v>141</v>
      </c>
      <c r="BM1110" s="159" t="s">
        <v>668</v>
      </c>
    </row>
    <row r="1111" spans="2:65" s="1" customFormat="1" ht="19.5" x14ac:dyDescent="0.2">
      <c r="B1111" s="31"/>
      <c r="C1111" s="237"/>
      <c r="D1111" s="238" t="s">
        <v>143</v>
      </c>
      <c r="E1111" s="237"/>
      <c r="F1111" s="239" t="s">
        <v>667</v>
      </c>
      <c r="G1111" s="237"/>
      <c r="H1111" s="237"/>
      <c r="I1111" s="90"/>
      <c r="L1111" s="31"/>
      <c r="M1111" s="161"/>
      <c r="N1111" s="54"/>
      <c r="O1111" s="54"/>
      <c r="P1111" s="54"/>
      <c r="Q1111" s="54"/>
      <c r="R1111" s="54"/>
      <c r="S1111" s="54"/>
      <c r="T1111" s="55"/>
      <c r="AT1111" s="16" t="s">
        <v>143</v>
      </c>
      <c r="AU1111" s="16" t="s">
        <v>85</v>
      </c>
    </row>
    <row r="1112" spans="2:65" s="12" customFormat="1" ht="22.5" x14ac:dyDescent="0.2">
      <c r="B1112" s="162"/>
      <c r="C1112" s="241"/>
      <c r="D1112" s="238" t="s">
        <v>147</v>
      </c>
      <c r="E1112" s="242" t="s">
        <v>1</v>
      </c>
      <c r="F1112" s="243" t="s">
        <v>663</v>
      </c>
      <c r="G1112" s="241"/>
      <c r="H1112" s="242" t="s">
        <v>1</v>
      </c>
      <c r="I1112" s="164"/>
      <c r="L1112" s="162"/>
      <c r="M1112" s="165"/>
      <c r="N1112" s="166"/>
      <c r="O1112" s="166"/>
      <c r="P1112" s="166"/>
      <c r="Q1112" s="166"/>
      <c r="R1112" s="166"/>
      <c r="S1112" s="166"/>
      <c r="T1112" s="167"/>
      <c r="AT1112" s="163" t="s">
        <v>147</v>
      </c>
      <c r="AU1112" s="163" t="s">
        <v>85</v>
      </c>
      <c r="AV1112" s="12" t="s">
        <v>83</v>
      </c>
      <c r="AW1112" s="12" t="s">
        <v>32</v>
      </c>
      <c r="AX1112" s="12" t="s">
        <v>75</v>
      </c>
      <c r="AY1112" s="163" t="s">
        <v>134</v>
      </c>
    </row>
    <row r="1113" spans="2:65" s="12" customFormat="1" x14ac:dyDescent="0.2">
      <c r="B1113" s="162"/>
      <c r="C1113" s="241"/>
      <c r="D1113" s="238" t="s">
        <v>147</v>
      </c>
      <c r="E1113" s="242" t="s">
        <v>1</v>
      </c>
      <c r="F1113" s="243" t="s">
        <v>664</v>
      </c>
      <c r="G1113" s="241"/>
      <c r="H1113" s="242" t="s">
        <v>1</v>
      </c>
      <c r="I1113" s="164"/>
      <c r="L1113" s="162"/>
      <c r="M1113" s="165"/>
      <c r="N1113" s="166"/>
      <c r="O1113" s="166"/>
      <c r="P1113" s="166"/>
      <c r="Q1113" s="166"/>
      <c r="R1113" s="166"/>
      <c r="S1113" s="166"/>
      <c r="T1113" s="167"/>
      <c r="AT1113" s="163" t="s">
        <v>147</v>
      </c>
      <c r="AU1113" s="163" t="s">
        <v>85</v>
      </c>
      <c r="AV1113" s="12" t="s">
        <v>83</v>
      </c>
      <c r="AW1113" s="12" t="s">
        <v>32</v>
      </c>
      <c r="AX1113" s="12" t="s">
        <v>75</v>
      </c>
      <c r="AY1113" s="163" t="s">
        <v>134</v>
      </c>
    </row>
    <row r="1114" spans="2:65" s="12" customFormat="1" x14ac:dyDescent="0.2">
      <c r="B1114" s="162"/>
      <c r="C1114" s="241"/>
      <c r="D1114" s="238" t="s">
        <v>147</v>
      </c>
      <c r="E1114" s="242" t="s">
        <v>1</v>
      </c>
      <c r="F1114" s="243" t="s">
        <v>665</v>
      </c>
      <c r="G1114" s="241"/>
      <c r="H1114" s="242" t="s">
        <v>1</v>
      </c>
      <c r="I1114" s="164"/>
      <c r="L1114" s="162"/>
      <c r="M1114" s="165"/>
      <c r="N1114" s="166"/>
      <c r="O1114" s="166"/>
      <c r="P1114" s="166"/>
      <c r="Q1114" s="166"/>
      <c r="R1114" s="166"/>
      <c r="S1114" s="166"/>
      <c r="T1114" s="167"/>
      <c r="AT1114" s="163" t="s">
        <v>147</v>
      </c>
      <c r="AU1114" s="163" t="s">
        <v>85</v>
      </c>
      <c r="AV1114" s="12" t="s">
        <v>83</v>
      </c>
      <c r="AW1114" s="12" t="s">
        <v>32</v>
      </c>
      <c r="AX1114" s="12" t="s">
        <v>75</v>
      </c>
      <c r="AY1114" s="163" t="s">
        <v>134</v>
      </c>
    </row>
    <row r="1115" spans="2:65" s="13" customFormat="1" x14ac:dyDescent="0.2">
      <c r="B1115" s="168"/>
      <c r="C1115" s="244"/>
      <c r="D1115" s="238" t="s">
        <v>147</v>
      </c>
      <c r="E1115" s="245" t="s">
        <v>1</v>
      </c>
      <c r="F1115" s="246" t="s">
        <v>83</v>
      </c>
      <c r="G1115" s="244"/>
      <c r="H1115" s="247">
        <v>1</v>
      </c>
      <c r="I1115" s="170"/>
      <c r="L1115" s="168"/>
      <c r="M1115" s="171"/>
      <c r="N1115" s="172"/>
      <c r="O1115" s="172"/>
      <c r="P1115" s="172"/>
      <c r="Q1115" s="172"/>
      <c r="R1115" s="172"/>
      <c r="S1115" s="172"/>
      <c r="T1115" s="173"/>
      <c r="AT1115" s="169" t="s">
        <v>147</v>
      </c>
      <c r="AU1115" s="169" t="s">
        <v>85</v>
      </c>
      <c r="AV1115" s="13" t="s">
        <v>85</v>
      </c>
      <c r="AW1115" s="13" t="s">
        <v>32</v>
      </c>
      <c r="AX1115" s="13" t="s">
        <v>75</v>
      </c>
      <c r="AY1115" s="169" t="s">
        <v>134</v>
      </c>
    </row>
    <row r="1116" spans="2:65" s="14" customFormat="1" x14ac:dyDescent="0.2">
      <c r="B1116" s="174"/>
      <c r="C1116" s="248"/>
      <c r="D1116" s="238" t="s">
        <v>147</v>
      </c>
      <c r="E1116" s="249" t="s">
        <v>1</v>
      </c>
      <c r="F1116" s="250" t="s">
        <v>152</v>
      </c>
      <c r="G1116" s="248"/>
      <c r="H1116" s="251">
        <v>1</v>
      </c>
      <c r="I1116" s="176"/>
      <c r="L1116" s="174"/>
      <c r="M1116" s="177"/>
      <c r="N1116" s="178"/>
      <c r="O1116" s="178"/>
      <c r="P1116" s="178"/>
      <c r="Q1116" s="178"/>
      <c r="R1116" s="178"/>
      <c r="S1116" s="178"/>
      <c r="T1116" s="179"/>
      <c r="AT1116" s="175" t="s">
        <v>147</v>
      </c>
      <c r="AU1116" s="175" t="s">
        <v>85</v>
      </c>
      <c r="AV1116" s="14" t="s">
        <v>141</v>
      </c>
      <c r="AW1116" s="14" t="s">
        <v>32</v>
      </c>
      <c r="AX1116" s="14" t="s">
        <v>83</v>
      </c>
      <c r="AY1116" s="175" t="s">
        <v>134</v>
      </c>
    </row>
    <row r="1117" spans="2:65" s="1" customFormat="1" ht="24" customHeight="1" x14ac:dyDescent="0.2">
      <c r="B1117" s="151"/>
      <c r="C1117" s="232">
        <v>77</v>
      </c>
      <c r="D1117" s="232" t="s">
        <v>136</v>
      </c>
      <c r="E1117" s="233" t="s">
        <v>669</v>
      </c>
      <c r="F1117" s="234" t="s">
        <v>670</v>
      </c>
      <c r="G1117" s="235" t="s">
        <v>493</v>
      </c>
      <c r="H1117" s="236">
        <v>1</v>
      </c>
      <c r="I1117" s="153"/>
      <c r="J1117" s="154">
        <f>ROUND(I1117*H1117,2)</f>
        <v>0</v>
      </c>
      <c r="K1117" s="152" t="s">
        <v>140</v>
      </c>
      <c r="L1117" s="31"/>
      <c r="M1117" s="155" t="s">
        <v>1</v>
      </c>
      <c r="N1117" s="156" t="s">
        <v>40</v>
      </c>
      <c r="O1117" s="54"/>
      <c r="P1117" s="157">
        <f>O1117*H1117</f>
        <v>0</v>
      </c>
      <c r="Q1117" s="157">
        <v>4.4999999999999997E-3</v>
      </c>
      <c r="R1117" s="157">
        <f>Q1117*H1117</f>
        <v>4.4999999999999997E-3</v>
      </c>
      <c r="S1117" s="157">
        <v>0</v>
      </c>
      <c r="T1117" s="158">
        <f>S1117*H1117</f>
        <v>0</v>
      </c>
      <c r="AR1117" s="159" t="s">
        <v>141</v>
      </c>
      <c r="AT1117" s="159" t="s">
        <v>136</v>
      </c>
      <c r="AU1117" s="159" t="s">
        <v>85</v>
      </c>
      <c r="AY1117" s="16" t="s">
        <v>134</v>
      </c>
      <c r="BE1117" s="160">
        <f>IF(N1117="základní",J1117,0)</f>
        <v>0</v>
      </c>
      <c r="BF1117" s="160">
        <f>IF(N1117="snížená",J1117,0)</f>
        <v>0</v>
      </c>
      <c r="BG1117" s="160">
        <f>IF(N1117="zákl. přenesená",J1117,0)</f>
        <v>0</v>
      </c>
      <c r="BH1117" s="160">
        <f>IF(N1117="sníž. přenesená",J1117,0)</f>
        <v>0</v>
      </c>
      <c r="BI1117" s="160">
        <f>IF(N1117="nulová",J1117,0)</f>
        <v>0</v>
      </c>
      <c r="BJ1117" s="16" t="s">
        <v>83</v>
      </c>
      <c r="BK1117" s="160">
        <f>ROUND(I1117*H1117,2)</f>
        <v>0</v>
      </c>
      <c r="BL1117" s="16" t="s">
        <v>141</v>
      </c>
      <c r="BM1117" s="159" t="s">
        <v>671</v>
      </c>
    </row>
    <row r="1118" spans="2:65" s="1" customFormat="1" ht="29.25" x14ac:dyDescent="0.2">
      <c r="B1118" s="31"/>
      <c r="C1118" s="237"/>
      <c r="D1118" s="238" t="s">
        <v>143</v>
      </c>
      <c r="E1118" s="237"/>
      <c r="F1118" s="239" t="s">
        <v>672</v>
      </c>
      <c r="G1118" s="237"/>
      <c r="H1118" s="237"/>
      <c r="I1118" s="90"/>
      <c r="L1118" s="31"/>
      <c r="M1118" s="161"/>
      <c r="N1118" s="54"/>
      <c r="O1118" s="54"/>
      <c r="P1118" s="54"/>
      <c r="Q1118" s="54"/>
      <c r="R1118" s="54"/>
      <c r="S1118" s="54"/>
      <c r="T1118" s="55"/>
      <c r="AT1118" s="16" t="s">
        <v>143</v>
      </c>
      <c r="AU1118" s="16" t="s">
        <v>85</v>
      </c>
    </row>
    <row r="1119" spans="2:65" s="12" customFormat="1" ht="22.5" x14ac:dyDescent="0.2">
      <c r="B1119" s="162"/>
      <c r="C1119" s="241"/>
      <c r="D1119" s="238" t="s">
        <v>147</v>
      </c>
      <c r="E1119" s="242" t="s">
        <v>1</v>
      </c>
      <c r="F1119" s="243" t="s">
        <v>673</v>
      </c>
      <c r="G1119" s="241"/>
      <c r="H1119" s="242" t="s">
        <v>1</v>
      </c>
      <c r="I1119" s="164"/>
      <c r="L1119" s="162"/>
      <c r="M1119" s="165"/>
      <c r="N1119" s="166"/>
      <c r="O1119" s="166"/>
      <c r="P1119" s="166"/>
      <c r="Q1119" s="166"/>
      <c r="R1119" s="166"/>
      <c r="S1119" s="166"/>
      <c r="T1119" s="167"/>
      <c r="AT1119" s="163" t="s">
        <v>147</v>
      </c>
      <c r="AU1119" s="163" t="s">
        <v>85</v>
      </c>
      <c r="AV1119" s="12" t="s">
        <v>83</v>
      </c>
      <c r="AW1119" s="12" t="s">
        <v>32</v>
      </c>
      <c r="AX1119" s="12" t="s">
        <v>75</v>
      </c>
      <c r="AY1119" s="163" t="s">
        <v>134</v>
      </c>
    </row>
    <row r="1120" spans="2:65" s="12" customFormat="1" ht="22.5" x14ac:dyDescent="0.2">
      <c r="B1120" s="162"/>
      <c r="C1120" s="241"/>
      <c r="D1120" s="238" t="s">
        <v>147</v>
      </c>
      <c r="E1120" s="242" t="s">
        <v>1</v>
      </c>
      <c r="F1120" s="243" t="s">
        <v>674</v>
      </c>
      <c r="G1120" s="241"/>
      <c r="H1120" s="242" t="s">
        <v>1</v>
      </c>
      <c r="I1120" s="164"/>
      <c r="L1120" s="162"/>
      <c r="M1120" s="165"/>
      <c r="N1120" s="166"/>
      <c r="O1120" s="166"/>
      <c r="P1120" s="166"/>
      <c r="Q1120" s="166"/>
      <c r="R1120" s="166"/>
      <c r="S1120" s="166"/>
      <c r="T1120" s="167"/>
      <c r="AT1120" s="163" t="s">
        <v>147</v>
      </c>
      <c r="AU1120" s="163" t="s">
        <v>85</v>
      </c>
      <c r="AV1120" s="12" t="s">
        <v>83</v>
      </c>
      <c r="AW1120" s="12" t="s">
        <v>32</v>
      </c>
      <c r="AX1120" s="12" t="s">
        <v>75</v>
      </c>
      <c r="AY1120" s="163" t="s">
        <v>134</v>
      </c>
    </row>
    <row r="1121" spans="2:65" s="12" customFormat="1" x14ac:dyDescent="0.2">
      <c r="B1121" s="162"/>
      <c r="C1121" s="241"/>
      <c r="D1121" s="238" t="s">
        <v>147</v>
      </c>
      <c r="E1121" s="242" t="s">
        <v>1</v>
      </c>
      <c r="F1121" s="243" t="s">
        <v>675</v>
      </c>
      <c r="G1121" s="241"/>
      <c r="H1121" s="242" t="s">
        <v>1</v>
      </c>
      <c r="I1121" s="164"/>
      <c r="L1121" s="162"/>
      <c r="M1121" s="165"/>
      <c r="N1121" s="166"/>
      <c r="O1121" s="166"/>
      <c r="P1121" s="166"/>
      <c r="Q1121" s="166"/>
      <c r="R1121" s="166"/>
      <c r="S1121" s="166"/>
      <c r="T1121" s="167"/>
      <c r="AT1121" s="163" t="s">
        <v>147</v>
      </c>
      <c r="AU1121" s="163" t="s">
        <v>85</v>
      </c>
      <c r="AV1121" s="12" t="s">
        <v>83</v>
      </c>
      <c r="AW1121" s="12" t="s">
        <v>32</v>
      </c>
      <c r="AX1121" s="12" t="s">
        <v>75</v>
      </c>
      <c r="AY1121" s="163" t="s">
        <v>134</v>
      </c>
    </row>
    <row r="1122" spans="2:65" s="12" customFormat="1" x14ac:dyDescent="0.2">
      <c r="B1122" s="162"/>
      <c r="C1122" s="241"/>
      <c r="D1122" s="238" t="s">
        <v>147</v>
      </c>
      <c r="E1122" s="242" t="s">
        <v>1</v>
      </c>
      <c r="F1122" s="243" t="s">
        <v>665</v>
      </c>
      <c r="G1122" s="241"/>
      <c r="H1122" s="242" t="s">
        <v>1</v>
      </c>
      <c r="I1122" s="164"/>
      <c r="L1122" s="162"/>
      <c r="M1122" s="165"/>
      <c r="N1122" s="166"/>
      <c r="O1122" s="166"/>
      <c r="P1122" s="166"/>
      <c r="Q1122" s="166"/>
      <c r="R1122" s="166"/>
      <c r="S1122" s="166"/>
      <c r="T1122" s="167"/>
      <c r="AT1122" s="163" t="s">
        <v>147</v>
      </c>
      <c r="AU1122" s="163" t="s">
        <v>85</v>
      </c>
      <c r="AV1122" s="12" t="s">
        <v>83</v>
      </c>
      <c r="AW1122" s="12" t="s">
        <v>32</v>
      </c>
      <c r="AX1122" s="12" t="s">
        <v>75</v>
      </c>
      <c r="AY1122" s="163" t="s">
        <v>134</v>
      </c>
    </row>
    <row r="1123" spans="2:65" s="13" customFormat="1" x14ac:dyDescent="0.2">
      <c r="B1123" s="168"/>
      <c r="C1123" s="244"/>
      <c r="D1123" s="238" t="s">
        <v>147</v>
      </c>
      <c r="E1123" s="245" t="s">
        <v>1</v>
      </c>
      <c r="F1123" s="246" t="s">
        <v>83</v>
      </c>
      <c r="G1123" s="244"/>
      <c r="H1123" s="247">
        <v>1</v>
      </c>
      <c r="I1123" s="170"/>
      <c r="L1123" s="168"/>
      <c r="M1123" s="171"/>
      <c r="N1123" s="172"/>
      <c r="O1123" s="172"/>
      <c r="P1123" s="172"/>
      <c r="Q1123" s="172"/>
      <c r="R1123" s="172"/>
      <c r="S1123" s="172"/>
      <c r="T1123" s="173"/>
      <c r="AT1123" s="169" t="s">
        <v>147</v>
      </c>
      <c r="AU1123" s="169" t="s">
        <v>85</v>
      </c>
      <c r="AV1123" s="13" t="s">
        <v>85</v>
      </c>
      <c r="AW1123" s="13" t="s">
        <v>32</v>
      </c>
      <c r="AX1123" s="13" t="s">
        <v>75</v>
      </c>
      <c r="AY1123" s="169" t="s">
        <v>134</v>
      </c>
    </row>
    <row r="1124" spans="2:65" s="14" customFormat="1" x14ac:dyDescent="0.2">
      <c r="B1124" s="174"/>
      <c r="C1124" s="248"/>
      <c r="D1124" s="238" t="s">
        <v>147</v>
      </c>
      <c r="E1124" s="249" t="s">
        <v>1</v>
      </c>
      <c r="F1124" s="250" t="s">
        <v>152</v>
      </c>
      <c r="G1124" s="248"/>
      <c r="H1124" s="251">
        <v>1</v>
      </c>
      <c r="I1124" s="176"/>
      <c r="L1124" s="174"/>
      <c r="M1124" s="177"/>
      <c r="N1124" s="178"/>
      <c r="O1124" s="178"/>
      <c r="P1124" s="178"/>
      <c r="Q1124" s="178"/>
      <c r="R1124" s="178"/>
      <c r="S1124" s="178"/>
      <c r="T1124" s="179"/>
      <c r="AT1124" s="175" t="s">
        <v>147</v>
      </c>
      <c r="AU1124" s="175" t="s">
        <v>85</v>
      </c>
      <c r="AV1124" s="14" t="s">
        <v>141</v>
      </c>
      <c r="AW1124" s="14" t="s">
        <v>32</v>
      </c>
      <c r="AX1124" s="14" t="s">
        <v>83</v>
      </c>
      <c r="AY1124" s="175" t="s">
        <v>134</v>
      </c>
    </row>
    <row r="1125" spans="2:65" s="1" customFormat="1" ht="24" customHeight="1" x14ac:dyDescent="0.2">
      <c r="B1125" s="151"/>
      <c r="C1125" s="253">
        <v>78</v>
      </c>
      <c r="D1125" s="253" t="s">
        <v>347</v>
      </c>
      <c r="E1125" s="254" t="s">
        <v>676</v>
      </c>
      <c r="F1125" s="255" t="s">
        <v>677</v>
      </c>
      <c r="G1125" s="256" t="s">
        <v>493</v>
      </c>
      <c r="H1125" s="257">
        <v>1</v>
      </c>
      <c r="I1125" s="181"/>
      <c r="J1125" s="182">
        <f>ROUND(I1125*H1125,2)</f>
        <v>0</v>
      </c>
      <c r="K1125" s="180" t="s">
        <v>389</v>
      </c>
      <c r="L1125" s="183"/>
      <c r="M1125" s="184" t="s">
        <v>1</v>
      </c>
      <c r="N1125" s="185" t="s">
        <v>40</v>
      </c>
      <c r="O1125" s="54"/>
      <c r="P1125" s="157">
        <f>O1125*H1125</f>
        <v>0</v>
      </c>
      <c r="Q1125" s="157">
        <v>4.2000000000000003E-2</v>
      </c>
      <c r="R1125" s="157">
        <f>Q1125*H1125</f>
        <v>4.2000000000000003E-2</v>
      </c>
      <c r="S1125" s="157">
        <v>0</v>
      </c>
      <c r="T1125" s="158">
        <f>S1125*H1125</f>
        <v>0</v>
      </c>
      <c r="AR1125" s="159" t="s">
        <v>214</v>
      </c>
      <c r="AT1125" s="159" t="s">
        <v>347</v>
      </c>
      <c r="AU1125" s="159" t="s">
        <v>85</v>
      </c>
      <c r="AY1125" s="16" t="s">
        <v>134</v>
      </c>
      <c r="BE1125" s="160">
        <f>IF(N1125="základní",J1125,0)</f>
        <v>0</v>
      </c>
      <c r="BF1125" s="160">
        <f>IF(N1125="snížená",J1125,0)</f>
        <v>0</v>
      </c>
      <c r="BG1125" s="160">
        <f>IF(N1125="zákl. přenesená",J1125,0)</f>
        <v>0</v>
      </c>
      <c r="BH1125" s="160">
        <f>IF(N1125="sníž. přenesená",J1125,0)</f>
        <v>0</v>
      </c>
      <c r="BI1125" s="160">
        <f>IF(N1125="nulová",J1125,0)</f>
        <v>0</v>
      </c>
      <c r="BJ1125" s="16" t="s">
        <v>83</v>
      </c>
      <c r="BK1125" s="160">
        <f>ROUND(I1125*H1125,2)</f>
        <v>0</v>
      </c>
      <c r="BL1125" s="16" t="s">
        <v>141</v>
      </c>
      <c r="BM1125" s="159" t="s">
        <v>678</v>
      </c>
    </row>
    <row r="1126" spans="2:65" s="1" customFormat="1" ht="19.5" x14ac:dyDescent="0.2">
      <c r="B1126" s="31"/>
      <c r="C1126" s="237"/>
      <c r="D1126" s="238" t="s">
        <v>143</v>
      </c>
      <c r="E1126" s="237"/>
      <c r="F1126" s="239" t="s">
        <v>677</v>
      </c>
      <c r="G1126" s="237"/>
      <c r="H1126" s="237"/>
      <c r="I1126" s="90"/>
      <c r="L1126" s="31"/>
      <c r="M1126" s="161"/>
      <c r="N1126" s="54"/>
      <c r="O1126" s="54"/>
      <c r="P1126" s="54"/>
      <c r="Q1126" s="54"/>
      <c r="R1126" s="54"/>
      <c r="S1126" s="54"/>
      <c r="T1126" s="55"/>
      <c r="AT1126" s="16" t="s">
        <v>143</v>
      </c>
      <c r="AU1126" s="16" t="s">
        <v>85</v>
      </c>
    </row>
    <row r="1127" spans="2:65" s="12" customFormat="1" ht="22.5" x14ac:dyDescent="0.2">
      <c r="B1127" s="162"/>
      <c r="C1127" s="241"/>
      <c r="D1127" s="238" t="s">
        <v>147</v>
      </c>
      <c r="E1127" s="242" t="s">
        <v>1</v>
      </c>
      <c r="F1127" s="243" t="s">
        <v>679</v>
      </c>
      <c r="G1127" s="241"/>
      <c r="H1127" s="242" t="s">
        <v>1</v>
      </c>
      <c r="I1127" s="164"/>
      <c r="L1127" s="162"/>
      <c r="M1127" s="165"/>
      <c r="N1127" s="166"/>
      <c r="O1127" s="166"/>
      <c r="P1127" s="166"/>
      <c r="Q1127" s="166"/>
      <c r="R1127" s="166"/>
      <c r="S1127" s="166"/>
      <c r="T1127" s="167"/>
      <c r="AT1127" s="163" t="s">
        <v>147</v>
      </c>
      <c r="AU1127" s="163" t="s">
        <v>85</v>
      </c>
      <c r="AV1127" s="12" t="s">
        <v>83</v>
      </c>
      <c r="AW1127" s="12" t="s">
        <v>32</v>
      </c>
      <c r="AX1127" s="12" t="s">
        <v>75</v>
      </c>
      <c r="AY1127" s="163" t="s">
        <v>134</v>
      </c>
    </row>
    <row r="1128" spans="2:65" s="12" customFormat="1" x14ac:dyDescent="0.2">
      <c r="B1128" s="162"/>
      <c r="C1128" s="241"/>
      <c r="D1128" s="238" t="s">
        <v>147</v>
      </c>
      <c r="E1128" s="242" t="s">
        <v>1</v>
      </c>
      <c r="F1128" s="243" t="s">
        <v>675</v>
      </c>
      <c r="G1128" s="241"/>
      <c r="H1128" s="242" t="s">
        <v>1</v>
      </c>
      <c r="I1128" s="164"/>
      <c r="L1128" s="162"/>
      <c r="M1128" s="165"/>
      <c r="N1128" s="166"/>
      <c r="O1128" s="166"/>
      <c r="P1128" s="166"/>
      <c r="Q1128" s="166"/>
      <c r="R1128" s="166"/>
      <c r="S1128" s="166"/>
      <c r="T1128" s="167"/>
      <c r="AT1128" s="163" t="s">
        <v>147</v>
      </c>
      <c r="AU1128" s="163" t="s">
        <v>85</v>
      </c>
      <c r="AV1128" s="12" t="s">
        <v>83</v>
      </c>
      <c r="AW1128" s="12" t="s">
        <v>32</v>
      </c>
      <c r="AX1128" s="12" t="s">
        <v>75</v>
      </c>
      <c r="AY1128" s="163" t="s">
        <v>134</v>
      </c>
    </row>
    <row r="1129" spans="2:65" s="12" customFormat="1" x14ac:dyDescent="0.2">
      <c r="B1129" s="162"/>
      <c r="C1129" s="241"/>
      <c r="D1129" s="238" t="s">
        <v>147</v>
      </c>
      <c r="E1129" s="242" t="s">
        <v>1</v>
      </c>
      <c r="F1129" s="243" t="s">
        <v>665</v>
      </c>
      <c r="G1129" s="241"/>
      <c r="H1129" s="242" t="s">
        <v>1</v>
      </c>
      <c r="I1129" s="164"/>
      <c r="L1129" s="162"/>
      <c r="M1129" s="165"/>
      <c r="N1129" s="166"/>
      <c r="O1129" s="166"/>
      <c r="P1129" s="166"/>
      <c r="Q1129" s="166"/>
      <c r="R1129" s="166"/>
      <c r="S1129" s="166"/>
      <c r="T1129" s="167"/>
      <c r="AT1129" s="163" t="s">
        <v>147</v>
      </c>
      <c r="AU1129" s="163" t="s">
        <v>85</v>
      </c>
      <c r="AV1129" s="12" t="s">
        <v>83</v>
      </c>
      <c r="AW1129" s="12" t="s">
        <v>32</v>
      </c>
      <c r="AX1129" s="12" t="s">
        <v>75</v>
      </c>
      <c r="AY1129" s="163" t="s">
        <v>134</v>
      </c>
    </row>
    <row r="1130" spans="2:65" s="13" customFormat="1" x14ac:dyDescent="0.2">
      <c r="B1130" s="168"/>
      <c r="C1130" s="244"/>
      <c r="D1130" s="238" t="s">
        <v>147</v>
      </c>
      <c r="E1130" s="245" t="s">
        <v>1</v>
      </c>
      <c r="F1130" s="246" t="s">
        <v>83</v>
      </c>
      <c r="G1130" s="244"/>
      <c r="H1130" s="247">
        <v>1</v>
      </c>
      <c r="I1130" s="170"/>
      <c r="L1130" s="168"/>
      <c r="M1130" s="171"/>
      <c r="N1130" s="172"/>
      <c r="O1130" s="172"/>
      <c r="P1130" s="172"/>
      <c r="Q1130" s="172"/>
      <c r="R1130" s="172"/>
      <c r="S1130" s="172"/>
      <c r="T1130" s="173"/>
      <c r="AT1130" s="169" t="s">
        <v>147</v>
      </c>
      <c r="AU1130" s="169" t="s">
        <v>85</v>
      </c>
      <c r="AV1130" s="13" t="s">
        <v>85</v>
      </c>
      <c r="AW1130" s="13" t="s">
        <v>32</v>
      </c>
      <c r="AX1130" s="13" t="s">
        <v>75</v>
      </c>
      <c r="AY1130" s="169" t="s">
        <v>134</v>
      </c>
    </row>
    <row r="1131" spans="2:65" s="14" customFormat="1" x14ac:dyDescent="0.2">
      <c r="B1131" s="174"/>
      <c r="C1131" s="248"/>
      <c r="D1131" s="238" t="s">
        <v>147</v>
      </c>
      <c r="E1131" s="249" t="s">
        <v>1</v>
      </c>
      <c r="F1131" s="250" t="s">
        <v>152</v>
      </c>
      <c r="G1131" s="248"/>
      <c r="H1131" s="251">
        <v>1</v>
      </c>
      <c r="I1131" s="176"/>
      <c r="L1131" s="174"/>
      <c r="M1131" s="177"/>
      <c r="N1131" s="178"/>
      <c r="O1131" s="178"/>
      <c r="P1131" s="178"/>
      <c r="Q1131" s="178"/>
      <c r="R1131" s="178"/>
      <c r="S1131" s="178"/>
      <c r="T1131" s="179"/>
      <c r="AT1131" s="175" t="s">
        <v>147</v>
      </c>
      <c r="AU1131" s="175" t="s">
        <v>85</v>
      </c>
      <c r="AV1131" s="14" t="s">
        <v>141</v>
      </c>
      <c r="AW1131" s="14" t="s">
        <v>32</v>
      </c>
      <c r="AX1131" s="14" t="s">
        <v>83</v>
      </c>
      <c r="AY1131" s="175" t="s">
        <v>134</v>
      </c>
    </row>
    <row r="1132" spans="2:65" s="1" customFormat="1" ht="24" customHeight="1" x14ac:dyDescent="0.2">
      <c r="B1132" s="151"/>
      <c r="C1132" s="232">
        <v>79</v>
      </c>
      <c r="D1132" s="232" t="s">
        <v>136</v>
      </c>
      <c r="E1132" s="233" t="s">
        <v>680</v>
      </c>
      <c r="F1132" s="234" t="s">
        <v>681</v>
      </c>
      <c r="G1132" s="235" t="s">
        <v>163</v>
      </c>
      <c r="H1132" s="236">
        <v>237.08</v>
      </c>
      <c r="I1132" s="153"/>
      <c r="J1132" s="154">
        <f>ROUND(I1132*H1132,2)</f>
        <v>0</v>
      </c>
      <c r="K1132" s="152" t="s">
        <v>140</v>
      </c>
      <c r="L1132" s="31"/>
      <c r="M1132" s="155" t="s">
        <v>1</v>
      </c>
      <c r="N1132" s="156" t="s">
        <v>40</v>
      </c>
      <c r="O1132" s="54"/>
      <c r="P1132" s="157">
        <f>O1132*H1132</f>
        <v>0</v>
      </c>
      <c r="Q1132" s="157">
        <v>0</v>
      </c>
      <c r="R1132" s="157">
        <f>Q1132*H1132</f>
        <v>0</v>
      </c>
      <c r="S1132" s="157">
        <v>0</v>
      </c>
      <c r="T1132" s="158">
        <f>S1132*H1132</f>
        <v>0</v>
      </c>
      <c r="AR1132" s="159" t="s">
        <v>141</v>
      </c>
      <c r="AT1132" s="159" t="s">
        <v>136</v>
      </c>
      <c r="AU1132" s="159" t="s">
        <v>85</v>
      </c>
      <c r="AY1132" s="16" t="s">
        <v>134</v>
      </c>
      <c r="BE1132" s="160">
        <f>IF(N1132="základní",J1132,0)</f>
        <v>0</v>
      </c>
      <c r="BF1132" s="160">
        <f>IF(N1132="snížená",J1132,0)</f>
        <v>0</v>
      </c>
      <c r="BG1132" s="160">
        <f>IF(N1132="zákl. přenesená",J1132,0)</f>
        <v>0</v>
      </c>
      <c r="BH1132" s="160">
        <f>IF(N1132="sníž. přenesená",J1132,0)</f>
        <v>0</v>
      </c>
      <c r="BI1132" s="160">
        <f>IF(N1132="nulová",J1132,0)</f>
        <v>0</v>
      </c>
      <c r="BJ1132" s="16" t="s">
        <v>83</v>
      </c>
      <c r="BK1132" s="160">
        <f>ROUND(I1132*H1132,2)</f>
        <v>0</v>
      </c>
      <c r="BL1132" s="16" t="s">
        <v>141</v>
      </c>
      <c r="BM1132" s="159" t="s">
        <v>682</v>
      </c>
    </row>
    <row r="1133" spans="2:65" s="1" customFormat="1" ht="29.25" x14ac:dyDescent="0.2">
      <c r="B1133" s="31"/>
      <c r="C1133" s="237"/>
      <c r="D1133" s="238" t="s">
        <v>143</v>
      </c>
      <c r="E1133" s="237"/>
      <c r="F1133" s="239" t="s">
        <v>683</v>
      </c>
      <c r="G1133" s="237"/>
      <c r="H1133" s="237"/>
      <c r="I1133" s="90"/>
      <c r="L1133" s="31"/>
      <c r="M1133" s="161"/>
      <c r="N1133" s="54"/>
      <c r="O1133" s="54"/>
      <c r="P1133" s="54"/>
      <c r="Q1133" s="54"/>
      <c r="R1133" s="54"/>
      <c r="S1133" s="54"/>
      <c r="T1133" s="55"/>
      <c r="AT1133" s="16" t="s">
        <v>143</v>
      </c>
      <c r="AU1133" s="16" t="s">
        <v>85</v>
      </c>
    </row>
    <row r="1134" spans="2:65" s="12" customFormat="1" ht="22.5" x14ac:dyDescent="0.2">
      <c r="B1134" s="162"/>
      <c r="C1134" s="241"/>
      <c r="D1134" s="238" t="s">
        <v>147</v>
      </c>
      <c r="E1134" s="242" t="s">
        <v>1</v>
      </c>
      <c r="F1134" s="243" t="s">
        <v>398</v>
      </c>
      <c r="G1134" s="241"/>
      <c r="H1134" s="242" t="s">
        <v>1</v>
      </c>
      <c r="I1134" s="164"/>
      <c r="L1134" s="162"/>
      <c r="M1134" s="165"/>
      <c r="N1134" s="166"/>
      <c r="O1134" s="166"/>
      <c r="P1134" s="166"/>
      <c r="Q1134" s="166"/>
      <c r="R1134" s="166"/>
      <c r="S1134" s="166"/>
      <c r="T1134" s="167"/>
      <c r="AT1134" s="163" t="s">
        <v>147</v>
      </c>
      <c r="AU1134" s="163" t="s">
        <v>85</v>
      </c>
      <c r="AV1134" s="12" t="s">
        <v>83</v>
      </c>
      <c r="AW1134" s="12" t="s">
        <v>32</v>
      </c>
      <c r="AX1134" s="12" t="s">
        <v>75</v>
      </c>
      <c r="AY1134" s="163" t="s">
        <v>134</v>
      </c>
    </row>
    <row r="1135" spans="2:65" s="12" customFormat="1" x14ac:dyDescent="0.2">
      <c r="B1135" s="162"/>
      <c r="C1135" s="241"/>
      <c r="D1135" s="238" t="s">
        <v>147</v>
      </c>
      <c r="E1135" s="242" t="s">
        <v>1</v>
      </c>
      <c r="F1135" s="243" t="s">
        <v>523</v>
      </c>
      <c r="G1135" s="241"/>
      <c r="H1135" s="242" t="s">
        <v>1</v>
      </c>
      <c r="I1135" s="164"/>
      <c r="L1135" s="162"/>
      <c r="M1135" s="165"/>
      <c r="N1135" s="166"/>
      <c r="O1135" s="166"/>
      <c r="P1135" s="166"/>
      <c r="Q1135" s="166"/>
      <c r="R1135" s="166"/>
      <c r="S1135" s="166"/>
      <c r="T1135" s="167"/>
      <c r="AT1135" s="163" t="s">
        <v>147</v>
      </c>
      <c r="AU1135" s="163" t="s">
        <v>85</v>
      </c>
      <c r="AV1135" s="12" t="s">
        <v>83</v>
      </c>
      <c r="AW1135" s="12" t="s">
        <v>32</v>
      </c>
      <c r="AX1135" s="12" t="s">
        <v>75</v>
      </c>
      <c r="AY1135" s="163" t="s">
        <v>134</v>
      </c>
    </row>
    <row r="1136" spans="2:65" s="12" customFormat="1" x14ac:dyDescent="0.2">
      <c r="B1136" s="162"/>
      <c r="C1136" s="241"/>
      <c r="D1136" s="238" t="s">
        <v>147</v>
      </c>
      <c r="E1136" s="242" t="s">
        <v>1</v>
      </c>
      <c r="F1136" s="243" t="s">
        <v>524</v>
      </c>
      <c r="G1136" s="241"/>
      <c r="H1136" s="242" t="s">
        <v>1</v>
      </c>
      <c r="I1136" s="164"/>
      <c r="L1136" s="162"/>
      <c r="M1136" s="165"/>
      <c r="N1136" s="166"/>
      <c r="O1136" s="166"/>
      <c r="P1136" s="166"/>
      <c r="Q1136" s="166"/>
      <c r="R1136" s="166"/>
      <c r="S1136" s="166"/>
      <c r="T1136" s="167"/>
      <c r="AT1136" s="163" t="s">
        <v>147</v>
      </c>
      <c r="AU1136" s="163" t="s">
        <v>85</v>
      </c>
      <c r="AV1136" s="12" t="s">
        <v>83</v>
      </c>
      <c r="AW1136" s="12" t="s">
        <v>32</v>
      </c>
      <c r="AX1136" s="12" t="s">
        <v>75</v>
      </c>
      <c r="AY1136" s="163" t="s">
        <v>134</v>
      </c>
    </row>
    <row r="1137" spans="2:65" s="13" customFormat="1" x14ac:dyDescent="0.2">
      <c r="B1137" s="168"/>
      <c r="C1137" s="244"/>
      <c r="D1137" s="238" t="s">
        <v>147</v>
      </c>
      <c r="E1137" s="245" t="s">
        <v>1</v>
      </c>
      <c r="F1137" s="246" t="s">
        <v>525</v>
      </c>
      <c r="G1137" s="244"/>
      <c r="H1137" s="247">
        <v>237.08</v>
      </c>
      <c r="I1137" s="170"/>
      <c r="L1137" s="168"/>
      <c r="M1137" s="171"/>
      <c r="N1137" s="172"/>
      <c r="O1137" s="172"/>
      <c r="P1137" s="172"/>
      <c r="Q1137" s="172"/>
      <c r="R1137" s="172"/>
      <c r="S1137" s="172"/>
      <c r="T1137" s="173"/>
      <c r="AT1137" s="169" t="s">
        <v>147</v>
      </c>
      <c r="AU1137" s="169" t="s">
        <v>85</v>
      </c>
      <c r="AV1137" s="13" t="s">
        <v>85</v>
      </c>
      <c r="AW1137" s="13" t="s">
        <v>32</v>
      </c>
      <c r="AX1137" s="13" t="s">
        <v>75</v>
      </c>
      <c r="AY1137" s="169" t="s">
        <v>134</v>
      </c>
    </row>
    <row r="1138" spans="2:65" s="14" customFormat="1" x14ac:dyDescent="0.2">
      <c r="B1138" s="174"/>
      <c r="C1138" s="248"/>
      <c r="D1138" s="238" t="s">
        <v>147</v>
      </c>
      <c r="E1138" s="249" t="s">
        <v>1</v>
      </c>
      <c r="F1138" s="250" t="s">
        <v>152</v>
      </c>
      <c r="G1138" s="248"/>
      <c r="H1138" s="251">
        <v>237.08</v>
      </c>
      <c r="I1138" s="176"/>
      <c r="L1138" s="174"/>
      <c r="M1138" s="177"/>
      <c r="N1138" s="178"/>
      <c r="O1138" s="178"/>
      <c r="P1138" s="178"/>
      <c r="Q1138" s="178"/>
      <c r="R1138" s="178"/>
      <c r="S1138" s="178"/>
      <c r="T1138" s="179"/>
      <c r="AT1138" s="175" t="s">
        <v>147</v>
      </c>
      <c r="AU1138" s="175" t="s">
        <v>85</v>
      </c>
      <c r="AV1138" s="14" t="s">
        <v>141</v>
      </c>
      <c r="AW1138" s="14" t="s">
        <v>32</v>
      </c>
      <c r="AX1138" s="14" t="s">
        <v>83</v>
      </c>
      <c r="AY1138" s="175" t="s">
        <v>134</v>
      </c>
    </row>
    <row r="1139" spans="2:65" s="1" customFormat="1" ht="24" customHeight="1" x14ac:dyDescent="0.2">
      <c r="B1139" s="151"/>
      <c r="C1139" s="253">
        <v>80</v>
      </c>
      <c r="D1139" s="253" t="s">
        <v>347</v>
      </c>
      <c r="E1139" s="254" t="s">
        <v>395</v>
      </c>
      <c r="F1139" s="255" t="s">
        <v>396</v>
      </c>
      <c r="G1139" s="256" t="s">
        <v>163</v>
      </c>
      <c r="H1139" s="257">
        <v>237.08</v>
      </c>
      <c r="I1139" s="181"/>
      <c r="J1139" s="182">
        <f>ROUND(I1139*H1139,2)</f>
        <v>0</v>
      </c>
      <c r="K1139" s="180" t="s">
        <v>389</v>
      </c>
      <c r="L1139" s="183"/>
      <c r="M1139" s="184" t="s">
        <v>1</v>
      </c>
      <c r="N1139" s="185" t="s">
        <v>40</v>
      </c>
      <c r="O1139" s="54"/>
      <c r="P1139" s="157">
        <f>O1139*H1139</f>
        <v>0</v>
      </c>
      <c r="Q1139" s="157">
        <v>1.328E-2</v>
      </c>
      <c r="R1139" s="157">
        <f>Q1139*H1139</f>
        <v>3.1484224000000003</v>
      </c>
      <c r="S1139" s="157">
        <v>0</v>
      </c>
      <c r="T1139" s="158">
        <f>S1139*H1139</f>
        <v>0</v>
      </c>
      <c r="AR1139" s="159" t="s">
        <v>214</v>
      </c>
      <c r="AT1139" s="159" t="s">
        <v>347</v>
      </c>
      <c r="AU1139" s="159" t="s">
        <v>85</v>
      </c>
      <c r="AY1139" s="16" t="s">
        <v>134</v>
      </c>
      <c r="BE1139" s="160">
        <f>IF(N1139="základní",J1139,0)</f>
        <v>0</v>
      </c>
      <c r="BF1139" s="160">
        <f>IF(N1139="snížená",J1139,0)</f>
        <v>0</v>
      </c>
      <c r="BG1139" s="160">
        <f>IF(N1139="zákl. přenesená",J1139,0)</f>
        <v>0</v>
      </c>
      <c r="BH1139" s="160">
        <f>IF(N1139="sníž. přenesená",J1139,0)</f>
        <v>0</v>
      </c>
      <c r="BI1139" s="160">
        <f>IF(N1139="nulová",J1139,0)</f>
        <v>0</v>
      </c>
      <c r="BJ1139" s="16" t="s">
        <v>83</v>
      </c>
      <c r="BK1139" s="160">
        <f>ROUND(I1139*H1139,2)</f>
        <v>0</v>
      </c>
      <c r="BL1139" s="16" t="s">
        <v>141</v>
      </c>
      <c r="BM1139" s="159" t="s">
        <v>684</v>
      </c>
    </row>
    <row r="1140" spans="2:65" s="1" customFormat="1" ht="19.5" x14ac:dyDescent="0.2">
      <c r="B1140" s="31"/>
      <c r="C1140" s="237"/>
      <c r="D1140" s="238" t="s">
        <v>143</v>
      </c>
      <c r="E1140" s="237"/>
      <c r="F1140" s="239" t="s">
        <v>396</v>
      </c>
      <c r="G1140" s="237"/>
      <c r="H1140" s="237"/>
      <c r="I1140" s="90"/>
      <c r="L1140" s="31"/>
      <c r="M1140" s="161"/>
      <c r="N1140" s="54"/>
      <c r="O1140" s="54"/>
      <c r="P1140" s="54"/>
      <c r="Q1140" s="54"/>
      <c r="R1140" s="54"/>
      <c r="S1140" s="54"/>
      <c r="T1140" s="55"/>
      <c r="AT1140" s="16" t="s">
        <v>143</v>
      </c>
      <c r="AU1140" s="16" t="s">
        <v>85</v>
      </c>
    </row>
    <row r="1141" spans="2:65" s="12" customFormat="1" ht="22.5" x14ac:dyDescent="0.2">
      <c r="B1141" s="162"/>
      <c r="C1141" s="241"/>
      <c r="D1141" s="238" t="s">
        <v>147</v>
      </c>
      <c r="E1141" s="242" t="s">
        <v>1</v>
      </c>
      <c r="F1141" s="243" t="s">
        <v>398</v>
      </c>
      <c r="G1141" s="241"/>
      <c r="H1141" s="242" t="s">
        <v>1</v>
      </c>
      <c r="I1141" s="164"/>
      <c r="L1141" s="162"/>
      <c r="M1141" s="165"/>
      <c r="N1141" s="166"/>
      <c r="O1141" s="166"/>
      <c r="P1141" s="166"/>
      <c r="Q1141" s="166"/>
      <c r="R1141" s="166"/>
      <c r="S1141" s="166"/>
      <c r="T1141" s="167"/>
      <c r="AT1141" s="163" t="s">
        <v>147</v>
      </c>
      <c r="AU1141" s="163" t="s">
        <v>85</v>
      </c>
      <c r="AV1141" s="12" t="s">
        <v>83</v>
      </c>
      <c r="AW1141" s="12" t="s">
        <v>32</v>
      </c>
      <c r="AX1141" s="12" t="s">
        <v>75</v>
      </c>
      <c r="AY1141" s="163" t="s">
        <v>134</v>
      </c>
    </row>
    <row r="1142" spans="2:65" s="12" customFormat="1" x14ac:dyDescent="0.2">
      <c r="B1142" s="162"/>
      <c r="C1142" s="241"/>
      <c r="D1142" s="238" t="s">
        <v>147</v>
      </c>
      <c r="E1142" s="242" t="s">
        <v>1</v>
      </c>
      <c r="F1142" s="243" t="s">
        <v>523</v>
      </c>
      <c r="G1142" s="241"/>
      <c r="H1142" s="242" t="s">
        <v>1</v>
      </c>
      <c r="I1142" s="164"/>
      <c r="L1142" s="162"/>
      <c r="M1142" s="165"/>
      <c r="N1142" s="166"/>
      <c r="O1142" s="166"/>
      <c r="P1142" s="166"/>
      <c r="Q1142" s="166"/>
      <c r="R1142" s="166"/>
      <c r="S1142" s="166"/>
      <c r="T1142" s="167"/>
      <c r="AT1142" s="163" t="s">
        <v>147</v>
      </c>
      <c r="AU1142" s="163" t="s">
        <v>85</v>
      </c>
      <c r="AV1142" s="12" t="s">
        <v>83</v>
      </c>
      <c r="AW1142" s="12" t="s">
        <v>32</v>
      </c>
      <c r="AX1142" s="12" t="s">
        <v>75</v>
      </c>
      <c r="AY1142" s="163" t="s">
        <v>134</v>
      </c>
    </row>
    <row r="1143" spans="2:65" s="12" customFormat="1" x14ac:dyDescent="0.2">
      <c r="B1143" s="162"/>
      <c r="C1143" s="241"/>
      <c r="D1143" s="238" t="s">
        <v>147</v>
      </c>
      <c r="E1143" s="242" t="s">
        <v>1</v>
      </c>
      <c r="F1143" s="243" t="s">
        <v>524</v>
      </c>
      <c r="G1143" s="241"/>
      <c r="H1143" s="242" t="s">
        <v>1</v>
      </c>
      <c r="I1143" s="164"/>
      <c r="L1143" s="162"/>
      <c r="M1143" s="165"/>
      <c r="N1143" s="166"/>
      <c r="O1143" s="166"/>
      <c r="P1143" s="166"/>
      <c r="Q1143" s="166"/>
      <c r="R1143" s="166"/>
      <c r="S1143" s="166"/>
      <c r="T1143" s="167"/>
      <c r="AT1143" s="163" t="s">
        <v>147</v>
      </c>
      <c r="AU1143" s="163" t="s">
        <v>85</v>
      </c>
      <c r="AV1143" s="12" t="s">
        <v>83</v>
      </c>
      <c r="AW1143" s="12" t="s">
        <v>32</v>
      </c>
      <c r="AX1143" s="12" t="s">
        <v>75</v>
      </c>
      <c r="AY1143" s="163" t="s">
        <v>134</v>
      </c>
    </row>
    <row r="1144" spans="2:65" s="13" customFormat="1" x14ac:dyDescent="0.2">
      <c r="B1144" s="168"/>
      <c r="C1144" s="244"/>
      <c r="D1144" s="238" t="s">
        <v>147</v>
      </c>
      <c r="E1144" s="245" t="s">
        <v>1</v>
      </c>
      <c r="F1144" s="246" t="s">
        <v>525</v>
      </c>
      <c r="G1144" s="244"/>
      <c r="H1144" s="247">
        <v>237.08</v>
      </c>
      <c r="I1144" s="170"/>
      <c r="L1144" s="168"/>
      <c r="M1144" s="171"/>
      <c r="N1144" s="172"/>
      <c r="O1144" s="172"/>
      <c r="P1144" s="172"/>
      <c r="Q1144" s="172"/>
      <c r="R1144" s="172"/>
      <c r="S1144" s="172"/>
      <c r="T1144" s="173"/>
      <c r="AT1144" s="169" t="s">
        <v>147</v>
      </c>
      <c r="AU1144" s="169" t="s">
        <v>85</v>
      </c>
      <c r="AV1144" s="13" t="s">
        <v>85</v>
      </c>
      <c r="AW1144" s="13" t="s">
        <v>32</v>
      </c>
      <c r="AX1144" s="13" t="s">
        <v>75</v>
      </c>
      <c r="AY1144" s="169" t="s">
        <v>134</v>
      </c>
    </row>
    <row r="1145" spans="2:65" s="14" customFormat="1" x14ac:dyDescent="0.2">
      <c r="B1145" s="174"/>
      <c r="C1145" s="248"/>
      <c r="D1145" s="238" t="s">
        <v>147</v>
      </c>
      <c r="E1145" s="249" t="s">
        <v>1</v>
      </c>
      <c r="F1145" s="250" t="s">
        <v>152</v>
      </c>
      <c r="G1145" s="248"/>
      <c r="H1145" s="251">
        <v>237.08</v>
      </c>
      <c r="I1145" s="176"/>
      <c r="L1145" s="174"/>
      <c r="M1145" s="177"/>
      <c r="N1145" s="178"/>
      <c r="O1145" s="178"/>
      <c r="P1145" s="178"/>
      <c r="Q1145" s="178"/>
      <c r="R1145" s="178"/>
      <c r="S1145" s="178"/>
      <c r="T1145" s="179"/>
      <c r="AT1145" s="175" t="s">
        <v>147</v>
      </c>
      <c r="AU1145" s="175" t="s">
        <v>85</v>
      </c>
      <c r="AV1145" s="14" t="s">
        <v>141</v>
      </c>
      <c r="AW1145" s="14" t="s">
        <v>32</v>
      </c>
      <c r="AX1145" s="14" t="s">
        <v>83</v>
      </c>
      <c r="AY1145" s="175" t="s">
        <v>134</v>
      </c>
    </row>
    <row r="1146" spans="2:65" s="1" customFormat="1" ht="24" customHeight="1" x14ac:dyDescent="0.2">
      <c r="B1146" s="151"/>
      <c r="C1146" s="232">
        <v>81</v>
      </c>
      <c r="D1146" s="232" t="s">
        <v>136</v>
      </c>
      <c r="E1146" s="233" t="s">
        <v>685</v>
      </c>
      <c r="F1146" s="234" t="s">
        <v>686</v>
      </c>
      <c r="G1146" s="235" t="s">
        <v>493</v>
      </c>
      <c r="H1146" s="236">
        <v>23</v>
      </c>
      <c r="I1146" s="153"/>
      <c r="J1146" s="154">
        <f>ROUND(I1146*H1146,2)</f>
        <v>0</v>
      </c>
      <c r="K1146" s="152" t="s">
        <v>140</v>
      </c>
      <c r="L1146" s="31"/>
      <c r="M1146" s="155" t="s">
        <v>1</v>
      </c>
      <c r="N1146" s="156" t="s">
        <v>40</v>
      </c>
      <c r="O1146" s="54"/>
      <c r="P1146" s="157">
        <f>O1146*H1146</f>
        <v>0</v>
      </c>
      <c r="Q1146" s="157">
        <v>0</v>
      </c>
      <c r="R1146" s="157">
        <f>Q1146*H1146</f>
        <v>0</v>
      </c>
      <c r="S1146" s="157">
        <v>0</v>
      </c>
      <c r="T1146" s="158">
        <f>S1146*H1146</f>
        <v>0</v>
      </c>
      <c r="AR1146" s="159" t="s">
        <v>141</v>
      </c>
      <c r="AT1146" s="159" t="s">
        <v>136</v>
      </c>
      <c r="AU1146" s="159" t="s">
        <v>85</v>
      </c>
      <c r="AY1146" s="16" t="s">
        <v>134</v>
      </c>
      <c r="BE1146" s="160">
        <f>IF(N1146="základní",J1146,0)</f>
        <v>0</v>
      </c>
      <c r="BF1146" s="160">
        <f>IF(N1146="snížená",J1146,0)</f>
        <v>0</v>
      </c>
      <c r="BG1146" s="160">
        <f>IF(N1146="zákl. přenesená",J1146,0)</f>
        <v>0</v>
      </c>
      <c r="BH1146" s="160">
        <f>IF(N1146="sníž. přenesená",J1146,0)</f>
        <v>0</v>
      </c>
      <c r="BI1146" s="160">
        <f>IF(N1146="nulová",J1146,0)</f>
        <v>0</v>
      </c>
      <c r="BJ1146" s="16" t="s">
        <v>83</v>
      </c>
      <c r="BK1146" s="160">
        <f>ROUND(I1146*H1146,2)</f>
        <v>0</v>
      </c>
      <c r="BL1146" s="16" t="s">
        <v>141</v>
      </c>
      <c r="BM1146" s="159" t="s">
        <v>687</v>
      </c>
    </row>
    <row r="1147" spans="2:65" s="1" customFormat="1" ht="29.25" x14ac:dyDescent="0.2">
      <c r="B1147" s="31"/>
      <c r="C1147" s="237"/>
      <c r="D1147" s="238" t="s">
        <v>143</v>
      </c>
      <c r="E1147" s="237"/>
      <c r="F1147" s="239" t="s">
        <v>688</v>
      </c>
      <c r="G1147" s="237"/>
      <c r="H1147" s="237"/>
      <c r="I1147" s="90"/>
      <c r="L1147" s="31"/>
      <c r="M1147" s="161"/>
      <c r="N1147" s="54"/>
      <c r="O1147" s="54"/>
      <c r="P1147" s="54"/>
      <c r="Q1147" s="54"/>
      <c r="R1147" s="54"/>
      <c r="S1147" s="54"/>
      <c r="T1147" s="55"/>
      <c r="AT1147" s="16" t="s">
        <v>143</v>
      </c>
      <c r="AU1147" s="16" t="s">
        <v>85</v>
      </c>
    </row>
    <row r="1148" spans="2:65" s="1" customFormat="1" ht="29.25" x14ac:dyDescent="0.2">
      <c r="B1148" s="31"/>
      <c r="C1148" s="237"/>
      <c r="D1148" s="238" t="s">
        <v>145</v>
      </c>
      <c r="E1148" s="237"/>
      <c r="F1148" s="240" t="s">
        <v>689</v>
      </c>
      <c r="G1148" s="237"/>
      <c r="H1148" s="237"/>
      <c r="I1148" s="90"/>
      <c r="L1148" s="31"/>
      <c r="M1148" s="161"/>
      <c r="N1148" s="54"/>
      <c r="O1148" s="54"/>
      <c r="P1148" s="54"/>
      <c r="Q1148" s="54"/>
      <c r="R1148" s="54"/>
      <c r="S1148" s="54"/>
      <c r="T1148" s="55"/>
      <c r="AT1148" s="16" t="s">
        <v>145</v>
      </c>
      <c r="AU1148" s="16" t="s">
        <v>85</v>
      </c>
    </row>
    <row r="1149" spans="2:65" s="12" customFormat="1" x14ac:dyDescent="0.2">
      <c r="B1149" s="162"/>
      <c r="C1149" s="241"/>
      <c r="D1149" s="238" t="s">
        <v>147</v>
      </c>
      <c r="E1149" s="242" t="s">
        <v>1</v>
      </c>
      <c r="F1149" s="243" t="s">
        <v>690</v>
      </c>
      <c r="G1149" s="241"/>
      <c r="H1149" s="242" t="s">
        <v>1</v>
      </c>
      <c r="I1149" s="164"/>
      <c r="L1149" s="162"/>
      <c r="M1149" s="165"/>
      <c r="N1149" s="166"/>
      <c r="O1149" s="166"/>
      <c r="P1149" s="166"/>
      <c r="Q1149" s="166"/>
      <c r="R1149" s="166"/>
      <c r="S1149" s="166"/>
      <c r="T1149" s="167"/>
      <c r="AT1149" s="163" t="s">
        <v>147</v>
      </c>
      <c r="AU1149" s="163" t="s">
        <v>85</v>
      </c>
      <c r="AV1149" s="12" t="s">
        <v>83</v>
      </c>
      <c r="AW1149" s="12" t="s">
        <v>32</v>
      </c>
      <c r="AX1149" s="12" t="s">
        <v>75</v>
      </c>
      <c r="AY1149" s="163" t="s">
        <v>134</v>
      </c>
    </row>
    <row r="1150" spans="2:65" s="12" customFormat="1" x14ac:dyDescent="0.2">
      <c r="B1150" s="162"/>
      <c r="C1150" s="241"/>
      <c r="D1150" s="238" t="s">
        <v>147</v>
      </c>
      <c r="E1150" s="242" t="s">
        <v>1</v>
      </c>
      <c r="F1150" s="243" t="s">
        <v>569</v>
      </c>
      <c r="G1150" s="241"/>
      <c r="H1150" s="242" t="s">
        <v>1</v>
      </c>
      <c r="I1150" s="164"/>
      <c r="L1150" s="162"/>
      <c r="M1150" s="165"/>
      <c r="N1150" s="166"/>
      <c r="O1150" s="166"/>
      <c r="P1150" s="166"/>
      <c r="Q1150" s="166"/>
      <c r="R1150" s="166"/>
      <c r="S1150" s="166"/>
      <c r="T1150" s="167"/>
      <c r="AT1150" s="163" t="s">
        <v>147</v>
      </c>
      <c r="AU1150" s="163" t="s">
        <v>85</v>
      </c>
      <c r="AV1150" s="12" t="s">
        <v>83</v>
      </c>
      <c r="AW1150" s="12" t="s">
        <v>32</v>
      </c>
      <c r="AX1150" s="12" t="s">
        <v>75</v>
      </c>
      <c r="AY1150" s="163" t="s">
        <v>134</v>
      </c>
    </row>
    <row r="1151" spans="2:65" s="12" customFormat="1" x14ac:dyDescent="0.2">
      <c r="B1151" s="162"/>
      <c r="C1151" s="241"/>
      <c r="D1151" s="238" t="s">
        <v>147</v>
      </c>
      <c r="E1151" s="242" t="s">
        <v>1</v>
      </c>
      <c r="F1151" s="243" t="s">
        <v>691</v>
      </c>
      <c r="G1151" s="241"/>
      <c r="H1151" s="242" t="s">
        <v>1</v>
      </c>
      <c r="I1151" s="164"/>
      <c r="L1151" s="162"/>
      <c r="M1151" s="165"/>
      <c r="N1151" s="166"/>
      <c r="O1151" s="166"/>
      <c r="P1151" s="166"/>
      <c r="Q1151" s="166"/>
      <c r="R1151" s="166"/>
      <c r="S1151" s="166"/>
      <c r="T1151" s="167"/>
      <c r="AT1151" s="163" t="s">
        <v>147</v>
      </c>
      <c r="AU1151" s="163" t="s">
        <v>85</v>
      </c>
      <c r="AV1151" s="12" t="s">
        <v>83</v>
      </c>
      <c r="AW1151" s="12" t="s">
        <v>32</v>
      </c>
      <c r="AX1151" s="12" t="s">
        <v>75</v>
      </c>
      <c r="AY1151" s="163" t="s">
        <v>134</v>
      </c>
    </row>
    <row r="1152" spans="2:65" s="13" customFormat="1" x14ac:dyDescent="0.2">
      <c r="B1152" s="168"/>
      <c r="C1152" s="244"/>
      <c r="D1152" s="238" t="s">
        <v>147</v>
      </c>
      <c r="E1152" s="245" t="s">
        <v>1</v>
      </c>
      <c r="F1152" s="246" t="s">
        <v>315</v>
      </c>
      <c r="G1152" s="244"/>
      <c r="H1152" s="247">
        <v>19</v>
      </c>
      <c r="I1152" s="170"/>
      <c r="L1152" s="168"/>
      <c r="M1152" s="171"/>
      <c r="N1152" s="172"/>
      <c r="O1152" s="172"/>
      <c r="P1152" s="172"/>
      <c r="Q1152" s="172"/>
      <c r="R1152" s="172"/>
      <c r="S1152" s="172"/>
      <c r="T1152" s="173"/>
      <c r="AT1152" s="169" t="s">
        <v>147</v>
      </c>
      <c r="AU1152" s="169" t="s">
        <v>85</v>
      </c>
      <c r="AV1152" s="13" t="s">
        <v>85</v>
      </c>
      <c r="AW1152" s="13" t="s">
        <v>32</v>
      </c>
      <c r="AX1152" s="13" t="s">
        <v>75</v>
      </c>
      <c r="AY1152" s="169" t="s">
        <v>134</v>
      </c>
    </row>
    <row r="1153" spans="2:65" s="12" customFormat="1" ht="22.5" x14ac:dyDescent="0.2">
      <c r="B1153" s="162"/>
      <c r="C1153" s="241"/>
      <c r="D1153" s="238" t="s">
        <v>147</v>
      </c>
      <c r="E1153" s="242" t="s">
        <v>1</v>
      </c>
      <c r="F1153" s="243" t="s">
        <v>692</v>
      </c>
      <c r="G1153" s="241"/>
      <c r="H1153" s="242" t="s">
        <v>1</v>
      </c>
      <c r="I1153" s="164"/>
      <c r="L1153" s="162"/>
      <c r="M1153" s="165"/>
      <c r="N1153" s="166"/>
      <c r="O1153" s="166"/>
      <c r="P1153" s="166"/>
      <c r="Q1153" s="166"/>
      <c r="R1153" s="166"/>
      <c r="S1153" s="166"/>
      <c r="T1153" s="167"/>
      <c r="AT1153" s="163" t="s">
        <v>147</v>
      </c>
      <c r="AU1153" s="163" t="s">
        <v>85</v>
      </c>
      <c r="AV1153" s="12" t="s">
        <v>83</v>
      </c>
      <c r="AW1153" s="12" t="s">
        <v>32</v>
      </c>
      <c r="AX1153" s="12" t="s">
        <v>75</v>
      </c>
      <c r="AY1153" s="163" t="s">
        <v>134</v>
      </c>
    </row>
    <row r="1154" spans="2:65" s="12" customFormat="1" x14ac:dyDescent="0.2">
      <c r="B1154" s="162"/>
      <c r="C1154" s="241"/>
      <c r="D1154" s="238" t="s">
        <v>147</v>
      </c>
      <c r="E1154" s="242" t="s">
        <v>1</v>
      </c>
      <c r="F1154" s="243" t="s">
        <v>569</v>
      </c>
      <c r="G1154" s="241"/>
      <c r="H1154" s="242" t="s">
        <v>1</v>
      </c>
      <c r="I1154" s="164"/>
      <c r="L1154" s="162"/>
      <c r="M1154" s="165"/>
      <c r="N1154" s="166"/>
      <c r="O1154" s="166"/>
      <c r="P1154" s="166"/>
      <c r="Q1154" s="166"/>
      <c r="R1154" s="166"/>
      <c r="S1154" s="166"/>
      <c r="T1154" s="167"/>
      <c r="AT1154" s="163" t="s">
        <v>147</v>
      </c>
      <c r="AU1154" s="163" t="s">
        <v>85</v>
      </c>
      <c r="AV1154" s="12" t="s">
        <v>83</v>
      </c>
      <c r="AW1154" s="12" t="s">
        <v>32</v>
      </c>
      <c r="AX1154" s="12" t="s">
        <v>75</v>
      </c>
      <c r="AY1154" s="163" t="s">
        <v>134</v>
      </c>
    </row>
    <row r="1155" spans="2:65" s="12" customFormat="1" x14ac:dyDescent="0.2">
      <c r="B1155" s="162"/>
      <c r="C1155" s="241"/>
      <c r="D1155" s="238" t="s">
        <v>147</v>
      </c>
      <c r="E1155" s="242" t="s">
        <v>1</v>
      </c>
      <c r="F1155" s="243" t="s">
        <v>627</v>
      </c>
      <c r="G1155" s="241"/>
      <c r="H1155" s="242" t="s">
        <v>1</v>
      </c>
      <c r="I1155" s="164"/>
      <c r="L1155" s="162"/>
      <c r="M1155" s="165"/>
      <c r="N1155" s="166"/>
      <c r="O1155" s="166"/>
      <c r="P1155" s="166"/>
      <c r="Q1155" s="166"/>
      <c r="R1155" s="166"/>
      <c r="S1155" s="166"/>
      <c r="T1155" s="167"/>
      <c r="AT1155" s="163" t="s">
        <v>147</v>
      </c>
      <c r="AU1155" s="163" t="s">
        <v>85</v>
      </c>
      <c r="AV1155" s="12" t="s">
        <v>83</v>
      </c>
      <c r="AW1155" s="12" t="s">
        <v>32</v>
      </c>
      <c r="AX1155" s="12" t="s">
        <v>75</v>
      </c>
      <c r="AY1155" s="163" t="s">
        <v>134</v>
      </c>
    </row>
    <row r="1156" spans="2:65" s="13" customFormat="1" x14ac:dyDescent="0.2">
      <c r="B1156" s="168"/>
      <c r="C1156" s="244"/>
      <c r="D1156" s="238" t="s">
        <v>147</v>
      </c>
      <c r="E1156" s="245" t="s">
        <v>1</v>
      </c>
      <c r="F1156" s="246" t="s">
        <v>141</v>
      </c>
      <c r="G1156" s="244"/>
      <c r="H1156" s="247">
        <v>4</v>
      </c>
      <c r="I1156" s="170"/>
      <c r="L1156" s="168"/>
      <c r="M1156" s="171"/>
      <c r="N1156" s="172"/>
      <c r="O1156" s="172"/>
      <c r="P1156" s="172"/>
      <c r="Q1156" s="172"/>
      <c r="R1156" s="172"/>
      <c r="S1156" s="172"/>
      <c r="T1156" s="173"/>
      <c r="AT1156" s="169" t="s">
        <v>147</v>
      </c>
      <c r="AU1156" s="169" t="s">
        <v>85</v>
      </c>
      <c r="AV1156" s="13" t="s">
        <v>85</v>
      </c>
      <c r="AW1156" s="13" t="s">
        <v>32</v>
      </c>
      <c r="AX1156" s="13" t="s">
        <v>75</v>
      </c>
      <c r="AY1156" s="169" t="s">
        <v>134</v>
      </c>
    </row>
    <row r="1157" spans="2:65" s="14" customFormat="1" x14ac:dyDescent="0.2">
      <c r="B1157" s="174"/>
      <c r="C1157" s="248"/>
      <c r="D1157" s="238" t="s">
        <v>147</v>
      </c>
      <c r="E1157" s="249" t="s">
        <v>1</v>
      </c>
      <c r="F1157" s="250" t="s">
        <v>152</v>
      </c>
      <c r="G1157" s="248"/>
      <c r="H1157" s="251">
        <v>23</v>
      </c>
      <c r="I1157" s="176"/>
      <c r="L1157" s="174"/>
      <c r="M1157" s="177"/>
      <c r="N1157" s="178"/>
      <c r="O1157" s="178"/>
      <c r="P1157" s="178"/>
      <c r="Q1157" s="178"/>
      <c r="R1157" s="178"/>
      <c r="S1157" s="178"/>
      <c r="T1157" s="179"/>
      <c r="AT1157" s="175" t="s">
        <v>147</v>
      </c>
      <c r="AU1157" s="175" t="s">
        <v>85</v>
      </c>
      <c r="AV1157" s="14" t="s">
        <v>141</v>
      </c>
      <c r="AW1157" s="14" t="s">
        <v>32</v>
      </c>
      <c r="AX1157" s="14" t="s">
        <v>83</v>
      </c>
      <c r="AY1157" s="175" t="s">
        <v>134</v>
      </c>
    </row>
    <row r="1158" spans="2:65" s="1" customFormat="1" ht="16.5" customHeight="1" x14ac:dyDescent="0.2">
      <c r="B1158" s="151"/>
      <c r="C1158" s="253">
        <v>82</v>
      </c>
      <c r="D1158" s="253" t="s">
        <v>347</v>
      </c>
      <c r="E1158" s="254" t="s">
        <v>693</v>
      </c>
      <c r="F1158" s="255" t="s">
        <v>694</v>
      </c>
      <c r="G1158" s="256" t="s">
        <v>493</v>
      </c>
      <c r="H1158" s="257">
        <v>19</v>
      </c>
      <c r="I1158" s="181"/>
      <c r="J1158" s="182">
        <f>ROUND(I1158*H1158,2)</f>
        <v>0</v>
      </c>
      <c r="K1158" s="180" t="s">
        <v>389</v>
      </c>
      <c r="L1158" s="183"/>
      <c r="M1158" s="184" t="s">
        <v>1</v>
      </c>
      <c r="N1158" s="185" t="s">
        <v>40</v>
      </c>
      <c r="O1158" s="54"/>
      <c r="P1158" s="157">
        <f>O1158*H1158</f>
        <v>0</v>
      </c>
      <c r="Q1158" s="157">
        <v>3.9500000000000004E-3</v>
      </c>
      <c r="R1158" s="157">
        <f>Q1158*H1158</f>
        <v>7.5050000000000006E-2</v>
      </c>
      <c r="S1158" s="157">
        <v>0</v>
      </c>
      <c r="T1158" s="158">
        <f>S1158*H1158</f>
        <v>0</v>
      </c>
      <c r="AR1158" s="159" t="s">
        <v>214</v>
      </c>
      <c r="AT1158" s="159" t="s">
        <v>347</v>
      </c>
      <c r="AU1158" s="159" t="s">
        <v>85</v>
      </c>
      <c r="AY1158" s="16" t="s">
        <v>134</v>
      </c>
      <c r="BE1158" s="160">
        <f>IF(N1158="základní",J1158,0)</f>
        <v>0</v>
      </c>
      <c r="BF1158" s="160">
        <f>IF(N1158="snížená",J1158,0)</f>
        <v>0</v>
      </c>
      <c r="BG1158" s="160">
        <f>IF(N1158="zákl. přenesená",J1158,0)</f>
        <v>0</v>
      </c>
      <c r="BH1158" s="160">
        <f>IF(N1158="sníž. přenesená",J1158,0)</f>
        <v>0</v>
      </c>
      <c r="BI1158" s="160">
        <f>IF(N1158="nulová",J1158,0)</f>
        <v>0</v>
      </c>
      <c r="BJ1158" s="16" t="s">
        <v>83</v>
      </c>
      <c r="BK1158" s="160">
        <f>ROUND(I1158*H1158,2)</f>
        <v>0</v>
      </c>
      <c r="BL1158" s="16" t="s">
        <v>141</v>
      </c>
      <c r="BM1158" s="159" t="s">
        <v>695</v>
      </c>
    </row>
    <row r="1159" spans="2:65" s="1" customFormat="1" x14ac:dyDescent="0.2">
      <c r="B1159" s="31"/>
      <c r="C1159" s="237"/>
      <c r="D1159" s="238" t="s">
        <v>143</v>
      </c>
      <c r="E1159" s="237"/>
      <c r="F1159" s="239" t="s">
        <v>694</v>
      </c>
      <c r="G1159" s="237"/>
      <c r="H1159" s="237"/>
      <c r="I1159" s="90"/>
      <c r="L1159" s="31"/>
      <c r="M1159" s="161"/>
      <c r="N1159" s="54"/>
      <c r="O1159" s="54"/>
      <c r="P1159" s="54"/>
      <c r="Q1159" s="54"/>
      <c r="R1159" s="54"/>
      <c r="S1159" s="54"/>
      <c r="T1159" s="55"/>
      <c r="AT1159" s="16" t="s">
        <v>143</v>
      </c>
      <c r="AU1159" s="16" t="s">
        <v>85</v>
      </c>
    </row>
    <row r="1160" spans="2:65" s="12" customFormat="1" x14ac:dyDescent="0.2">
      <c r="B1160" s="162"/>
      <c r="C1160" s="241"/>
      <c r="D1160" s="238" t="s">
        <v>147</v>
      </c>
      <c r="E1160" s="242" t="s">
        <v>1</v>
      </c>
      <c r="F1160" s="243" t="s">
        <v>690</v>
      </c>
      <c r="G1160" s="241"/>
      <c r="H1160" s="242" t="s">
        <v>1</v>
      </c>
      <c r="I1160" s="164"/>
      <c r="L1160" s="162"/>
      <c r="M1160" s="165"/>
      <c r="N1160" s="166"/>
      <c r="O1160" s="166"/>
      <c r="P1160" s="166"/>
      <c r="Q1160" s="166"/>
      <c r="R1160" s="166"/>
      <c r="S1160" s="166"/>
      <c r="T1160" s="167"/>
      <c r="AT1160" s="163" t="s">
        <v>147</v>
      </c>
      <c r="AU1160" s="163" t="s">
        <v>85</v>
      </c>
      <c r="AV1160" s="12" t="s">
        <v>83</v>
      </c>
      <c r="AW1160" s="12" t="s">
        <v>32</v>
      </c>
      <c r="AX1160" s="12" t="s">
        <v>75</v>
      </c>
      <c r="AY1160" s="163" t="s">
        <v>134</v>
      </c>
    </row>
    <row r="1161" spans="2:65" s="12" customFormat="1" x14ac:dyDescent="0.2">
      <c r="B1161" s="162"/>
      <c r="C1161" s="241"/>
      <c r="D1161" s="238" t="s">
        <v>147</v>
      </c>
      <c r="E1161" s="242" t="s">
        <v>1</v>
      </c>
      <c r="F1161" s="243" t="s">
        <v>569</v>
      </c>
      <c r="G1161" s="241"/>
      <c r="H1161" s="242" t="s">
        <v>1</v>
      </c>
      <c r="I1161" s="164"/>
      <c r="L1161" s="162"/>
      <c r="M1161" s="165"/>
      <c r="N1161" s="166"/>
      <c r="O1161" s="166"/>
      <c r="P1161" s="166"/>
      <c r="Q1161" s="166"/>
      <c r="R1161" s="166"/>
      <c r="S1161" s="166"/>
      <c r="T1161" s="167"/>
      <c r="AT1161" s="163" t="s">
        <v>147</v>
      </c>
      <c r="AU1161" s="163" t="s">
        <v>85</v>
      </c>
      <c r="AV1161" s="12" t="s">
        <v>83</v>
      </c>
      <c r="AW1161" s="12" t="s">
        <v>32</v>
      </c>
      <c r="AX1161" s="12" t="s">
        <v>75</v>
      </c>
      <c r="AY1161" s="163" t="s">
        <v>134</v>
      </c>
    </row>
    <row r="1162" spans="2:65" s="12" customFormat="1" x14ac:dyDescent="0.2">
      <c r="B1162" s="162"/>
      <c r="C1162" s="241"/>
      <c r="D1162" s="238" t="s">
        <v>147</v>
      </c>
      <c r="E1162" s="242" t="s">
        <v>1</v>
      </c>
      <c r="F1162" s="243" t="s">
        <v>691</v>
      </c>
      <c r="G1162" s="241"/>
      <c r="H1162" s="242" t="s">
        <v>1</v>
      </c>
      <c r="I1162" s="164"/>
      <c r="L1162" s="162"/>
      <c r="M1162" s="165"/>
      <c r="N1162" s="166"/>
      <c r="O1162" s="166"/>
      <c r="P1162" s="166"/>
      <c r="Q1162" s="166"/>
      <c r="R1162" s="166"/>
      <c r="S1162" s="166"/>
      <c r="T1162" s="167"/>
      <c r="AT1162" s="163" t="s">
        <v>147</v>
      </c>
      <c r="AU1162" s="163" t="s">
        <v>85</v>
      </c>
      <c r="AV1162" s="12" t="s">
        <v>83</v>
      </c>
      <c r="AW1162" s="12" t="s">
        <v>32</v>
      </c>
      <c r="AX1162" s="12" t="s">
        <v>75</v>
      </c>
      <c r="AY1162" s="163" t="s">
        <v>134</v>
      </c>
    </row>
    <row r="1163" spans="2:65" s="13" customFormat="1" x14ac:dyDescent="0.2">
      <c r="B1163" s="168"/>
      <c r="C1163" s="244"/>
      <c r="D1163" s="238" t="s">
        <v>147</v>
      </c>
      <c r="E1163" s="245" t="s">
        <v>1</v>
      </c>
      <c r="F1163" s="246" t="s">
        <v>315</v>
      </c>
      <c r="G1163" s="244"/>
      <c r="H1163" s="247">
        <v>19</v>
      </c>
      <c r="I1163" s="170"/>
      <c r="L1163" s="168"/>
      <c r="M1163" s="171"/>
      <c r="N1163" s="172"/>
      <c r="O1163" s="172"/>
      <c r="P1163" s="172"/>
      <c r="Q1163" s="172"/>
      <c r="R1163" s="172"/>
      <c r="S1163" s="172"/>
      <c r="T1163" s="173"/>
      <c r="AT1163" s="169" t="s">
        <v>147</v>
      </c>
      <c r="AU1163" s="169" t="s">
        <v>85</v>
      </c>
      <c r="AV1163" s="13" t="s">
        <v>85</v>
      </c>
      <c r="AW1163" s="13" t="s">
        <v>32</v>
      </c>
      <c r="AX1163" s="13" t="s">
        <v>75</v>
      </c>
      <c r="AY1163" s="169" t="s">
        <v>134</v>
      </c>
    </row>
    <row r="1164" spans="2:65" s="14" customFormat="1" x14ac:dyDescent="0.2">
      <c r="B1164" s="174"/>
      <c r="C1164" s="248"/>
      <c r="D1164" s="238" t="s">
        <v>147</v>
      </c>
      <c r="E1164" s="249" t="s">
        <v>1</v>
      </c>
      <c r="F1164" s="250" t="s">
        <v>152</v>
      </c>
      <c r="G1164" s="248"/>
      <c r="H1164" s="251">
        <v>19</v>
      </c>
      <c r="I1164" s="176"/>
      <c r="L1164" s="174"/>
      <c r="M1164" s="177"/>
      <c r="N1164" s="178"/>
      <c r="O1164" s="178"/>
      <c r="P1164" s="178"/>
      <c r="Q1164" s="178"/>
      <c r="R1164" s="178"/>
      <c r="S1164" s="178"/>
      <c r="T1164" s="179"/>
      <c r="AT1164" s="175" t="s">
        <v>147</v>
      </c>
      <c r="AU1164" s="175" t="s">
        <v>85</v>
      </c>
      <c r="AV1164" s="14" t="s">
        <v>141</v>
      </c>
      <c r="AW1164" s="14" t="s">
        <v>32</v>
      </c>
      <c r="AX1164" s="14" t="s">
        <v>83</v>
      </c>
      <c r="AY1164" s="175" t="s">
        <v>134</v>
      </c>
    </row>
    <row r="1165" spans="2:65" s="1" customFormat="1" ht="24" customHeight="1" x14ac:dyDescent="0.2">
      <c r="B1165" s="151"/>
      <c r="C1165" s="253">
        <v>83</v>
      </c>
      <c r="D1165" s="253" t="s">
        <v>347</v>
      </c>
      <c r="E1165" s="254" t="s">
        <v>696</v>
      </c>
      <c r="F1165" s="255" t="s">
        <v>697</v>
      </c>
      <c r="G1165" s="256" t="s">
        <v>493</v>
      </c>
      <c r="H1165" s="257">
        <v>4</v>
      </c>
      <c r="I1165" s="181"/>
      <c r="J1165" s="182">
        <f>ROUND(I1165*H1165,2)</f>
        <v>0</v>
      </c>
      <c r="K1165" s="180" t="s">
        <v>389</v>
      </c>
      <c r="L1165" s="183"/>
      <c r="M1165" s="184" t="s">
        <v>1</v>
      </c>
      <c r="N1165" s="185" t="s">
        <v>40</v>
      </c>
      <c r="O1165" s="54"/>
      <c r="P1165" s="157">
        <f>O1165*H1165</f>
        <v>0</v>
      </c>
      <c r="Q1165" s="157">
        <v>3.31E-3</v>
      </c>
      <c r="R1165" s="157">
        <f>Q1165*H1165</f>
        <v>1.324E-2</v>
      </c>
      <c r="S1165" s="157">
        <v>0</v>
      </c>
      <c r="T1165" s="158">
        <f>S1165*H1165</f>
        <v>0</v>
      </c>
      <c r="AR1165" s="159" t="s">
        <v>214</v>
      </c>
      <c r="AT1165" s="159" t="s">
        <v>347</v>
      </c>
      <c r="AU1165" s="159" t="s">
        <v>85</v>
      </c>
      <c r="AY1165" s="16" t="s">
        <v>134</v>
      </c>
      <c r="BE1165" s="160">
        <f>IF(N1165="základní",J1165,0)</f>
        <v>0</v>
      </c>
      <c r="BF1165" s="160">
        <f>IF(N1165="snížená",J1165,0)</f>
        <v>0</v>
      </c>
      <c r="BG1165" s="160">
        <f>IF(N1165="zákl. přenesená",J1165,0)</f>
        <v>0</v>
      </c>
      <c r="BH1165" s="160">
        <f>IF(N1165="sníž. přenesená",J1165,0)</f>
        <v>0</v>
      </c>
      <c r="BI1165" s="160">
        <f>IF(N1165="nulová",J1165,0)</f>
        <v>0</v>
      </c>
      <c r="BJ1165" s="16" t="s">
        <v>83</v>
      </c>
      <c r="BK1165" s="160">
        <f>ROUND(I1165*H1165,2)</f>
        <v>0</v>
      </c>
      <c r="BL1165" s="16" t="s">
        <v>141</v>
      </c>
      <c r="BM1165" s="159" t="s">
        <v>698</v>
      </c>
    </row>
    <row r="1166" spans="2:65" s="1" customFormat="1" x14ac:dyDescent="0.2">
      <c r="B1166" s="31"/>
      <c r="C1166" s="237"/>
      <c r="D1166" s="238" t="s">
        <v>143</v>
      </c>
      <c r="E1166" s="237"/>
      <c r="F1166" s="239" t="s">
        <v>697</v>
      </c>
      <c r="G1166" s="237"/>
      <c r="H1166" s="237"/>
      <c r="I1166" s="90"/>
      <c r="L1166" s="31"/>
      <c r="M1166" s="161"/>
      <c r="N1166" s="54"/>
      <c r="O1166" s="54"/>
      <c r="P1166" s="54"/>
      <c r="Q1166" s="54"/>
      <c r="R1166" s="54"/>
      <c r="S1166" s="54"/>
      <c r="T1166" s="55"/>
      <c r="AT1166" s="16" t="s">
        <v>143</v>
      </c>
      <c r="AU1166" s="16" t="s">
        <v>85</v>
      </c>
    </row>
    <row r="1167" spans="2:65" s="12" customFormat="1" ht="22.5" x14ac:dyDescent="0.2">
      <c r="B1167" s="162"/>
      <c r="C1167" s="241"/>
      <c r="D1167" s="238" t="s">
        <v>147</v>
      </c>
      <c r="E1167" s="242" t="s">
        <v>1</v>
      </c>
      <c r="F1167" s="243" t="s">
        <v>692</v>
      </c>
      <c r="G1167" s="241"/>
      <c r="H1167" s="242" t="s">
        <v>1</v>
      </c>
      <c r="I1167" s="164"/>
      <c r="L1167" s="162"/>
      <c r="M1167" s="165"/>
      <c r="N1167" s="166"/>
      <c r="O1167" s="166"/>
      <c r="P1167" s="166"/>
      <c r="Q1167" s="166"/>
      <c r="R1167" s="166"/>
      <c r="S1167" s="166"/>
      <c r="T1167" s="167"/>
      <c r="AT1167" s="163" t="s">
        <v>147</v>
      </c>
      <c r="AU1167" s="163" t="s">
        <v>85</v>
      </c>
      <c r="AV1167" s="12" t="s">
        <v>83</v>
      </c>
      <c r="AW1167" s="12" t="s">
        <v>32</v>
      </c>
      <c r="AX1167" s="12" t="s">
        <v>75</v>
      </c>
      <c r="AY1167" s="163" t="s">
        <v>134</v>
      </c>
    </row>
    <row r="1168" spans="2:65" s="12" customFormat="1" x14ac:dyDescent="0.2">
      <c r="B1168" s="162"/>
      <c r="C1168" s="241"/>
      <c r="D1168" s="238" t="s">
        <v>147</v>
      </c>
      <c r="E1168" s="242" t="s">
        <v>1</v>
      </c>
      <c r="F1168" s="243" t="s">
        <v>569</v>
      </c>
      <c r="G1168" s="241"/>
      <c r="H1168" s="242" t="s">
        <v>1</v>
      </c>
      <c r="I1168" s="164"/>
      <c r="L1168" s="162"/>
      <c r="M1168" s="165"/>
      <c r="N1168" s="166"/>
      <c r="O1168" s="166"/>
      <c r="P1168" s="166"/>
      <c r="Q1168" s="166"/>
      <c r="R1168" s="166"/>
      <c r="S1168" s="166"/>
      <c r="T1168" s="167"/>
      <c r="AT1168" s="163" t="s">
        <v>147</v>
      </c>
      <c r="AU1168" s="163" t="s">
        <v>85</v>
      </c>
      <c r="AV1168" s="12" t="s">
        <v>83</v>
      </c>
      <c r="AW1168" s="12" t="s">
        <v>32</v>
      </c>
      <c r="AX1168" s="12" t="s">
        <v>75</v>
      </c>
      <c r="AY1168" s="163" t="s">
        <v>134</v>
      </c>
    </row>
    <row r="1169" spans="2:65" s="12" customFormat="1" x14ac:dyDescent="0.2">
      <c r="B1169" s="162"/>
      <c r="C1169" s="241"/>
      <c r="D1169" s="238" t="s">
        <v>147</v>
      </c>
      <c r="E1169" s="242" t="s">
        <v>1</v>
      </c>
      <c r="F1169" s="243" t="s">
        <v>627</v>
      </c>
      <c r="G1169" s="241"/>
      <c r="H1169" s="242" t="s">
        <v>1</v>
      </c>
      <c r="I1169" s="164"/>
      <c r="L1169" s="162"/>
      <c r="M1169" s="165"/>
      <c r="N1169" s="166"/>
      <c r="O1169" s="166"/>
      <c r="P1169" s="166"/>
      <c r="Q1169" s="166"/>
      <c r="R1169" s="166"/>
      <c r="S1169" s="166"/>
      <c r="T1169" s="167"/>
      <c r="AT1169" s="163" t="s">
        <v>147</v>
      </c>
      <c r="AU1169" s="163" t="s">
        <v>85</v>
      </c>
      <c r="AV1169" s="12" t="s">
        <v>83</v>
      </c>
      <c r="AW1169" s="12" t="s">
        <v>32</v>
      </c>
      <c r="AX1169" s="12" t="s">
        <v>75</v>
      </c>
      <c r="AY1169" s="163" t="s">
        <v>134</v>
      </c>
    </row>
    <row r="1170" spans="2:65" s="13" customFormat="1" x14ac:dyDescent="0.2">
      <c r="B1170" s="168"/>
      <c r="C1170" s="244"/>
      <c r="D1170" s="238" t="s">
        <v>147</v>
      </c>
      <c r="E1170" s="245" t="s">
        <v>1</v>
      </c>
      <c r="F1170" s="246" t="s">
        <v>141</v>
      </c>
      <c r="G1170" s="244"/>
      <c r="H1170" s="247">
        <v>4</v>
      </c>
      <c r="I1170" s="170"/>
      <c r="L1170" s="168"/>
      <c r="M1170" s="171"/>
      <c r="N1170" s="172"/>
      <c r="O1170" s="172"/>
      <c r="P1170" s="172"/>
      <c r="Q1170" s="172"/>
      <c r="R1170" s="172"/>
      <c r="S1170" s="172"/>
      <c r="T1170" s="173"/>
      <c r="AT1170" s="169" t="s">
        <v>147</v>
      </c>
      <c r="AU1170" s="169" t="s">
        <v>85</v>
      </c>
      <c r="AV1170" s="13" t="s">
        <v>85</v>
      </c>
      <c r="AW1170" s="13" t="s">
        <v>32</v>
      </c>
      <c r="AX1170" s="13" t="s">
        <v>75</v>
      </c>
      <c r="AY1170" s="169" t="s">
        <v>134</v>
      </c>
    </row>
    <row r="1171" spans="2:65" s="14" customFormat="1" x14ac:dyDescent="0.2">
      <c r="B1171" s="174"/>
      <c r="C1171" s="248"/>
      <c r="D1171" s="238" t="s">
        <v>147</v>
      </c>
      <c r="E1171" s="249" t="s">
        <v>1</v>
      </c>
      <c r="F1171" s="250" t="s">
        <v>152</v>
      </c>
      <c r="G1171" s="248"/>
      <c r="H1171" s="251">
        <v>4</v>
      </c>
      <c r="I1171" s="176"/>
      <c r="L1171" s="174"/>
      <c r="M1171" s="177"/>
      <c r="N1171" s="178"/>
      <c r="O1171" s="178"/>
      <c r="P1171" s="178"/>
      <c r="Q1171" s="178"/>
      <c r="R1171" s="178"/>
      <c r="S1171" s="178"/>
      <c r="T1171" s="179"/>
      <c r="AT1171" s="175" t="s">
        <v>147</v>
      </c>
      <c r="AU1171" s="175" t="s">
        <v>85</v>
      </c>
      <c r="AV1171" s="14" t="s">
        <v>141</v>
      </c>
      <c r="AW1171" s="14" t="s">
        <v>32</v>
      </c>
      <c r="AX1171" s="14" t="s">
        <v>83</v>
      </c>
      <c r="AY1171" s="175" t="s">
        <v>134</v>
      </c>
    </row>
    <row r="1172" spans="2:65" s="1" customFormat="1" ht="24" customHeight="1" x14ac:dyDescent="0.2">
      <c r="B1172" s="151"/>
      <c r="C1172" s="232">
        <v>84</v>
      </c>
      <c r="D1172" s="232" t="s">
        <v>136</v>
      </c>
      <c r="E1172" s="233" t="s">
        <v>685</v>
      </c>
      <c r="F1172" s="234" t="s">
        <v>686</v>
      </c>
      <c r="G1172" s="235" t="s">
        <v>493</v>
      </c>
      <c r="H1172" s="236">
        <v>5</v>
      </c>
      <c r="I1172" s="153"/>
      <c r="J1172" s="154">
        <f>ROUND(I1172*H1172,2)</f>
        <v>0</v>
      </c>
      <c r="K1172" s="152" t="s">
        <v>140</v>
      </c>
      <c r="L1172" s="31"/>
      <c r="M1172" s="155" t="s">
        <v>1</v>
      </c>
      <c r="N1172" s="156" t="s">
        <v>40</v>
      </c>
      <c r="O1172" s="54"/>
      <c r="P1172" s="157">
        <f>O1172*H1172</f>
        <v>0</v>
      </c>
      <c r="Q1172" s="157">
        <v>0</v>
      </c>
      <c r="R1172" s="157">
        <f>Q1172*H1172</f>
        <v>0</v>
      </c>
      <c r="S1172" s="157">
        <v>0</v>
      </c>
      <c r="T1172" s="158">
        <f>S1172*H1172</f>
        <v>0</v>
      </c>
      <c r="AR1172" s="159" t="s">
        <v>141</v>
      </c>
      <c r="AT1172" s="159" t="s">
        <v>136</v>
      </c>
      <c r="AU1172" s="159" t="s">
        <v>85</v>
      </c>
      <c r="AY1172" s="16" t="s">
        <v>134</v>
      </c>
      <c r="BE1172" s="160">
        <f>IF(N1172="základní",J1172,0)</f>
        <v>0</v>
      </c>
      <c r="BF1172" s="160">
        <f>IF(N1172="snížená",J1172,0)</f>
        <v>0</v>
      </c>
      <c r="BG1172" s="160">
        <f>IF(N1172="zákl. přenesená",J1172,0)</f>
        <v>0</v>
      </c>
      <c r="BH1172" s="160">
        <f>IF(N1172="sníž. přenesená",J1172,0)</f>
        <v>0</v>
      </c>
      <c r="BI1172" s="160">
        <f>IF(N1172="nulová",J1172,0)</f>
        <v>0</v>
      </c>
      <c r="BJ1172" s="16" t="s">
        <v>83</v>
      </c>
      <c r="BK1172" s="160">
        <f>ROUND(I1172*H1172,2)</f>
        <v>0</v>
      </c>
      <c r="BL1172" s="16" t="s">
        <v>141</v>
      </c>
      <c r="BM1172" s="159" t="s">
        <v>699</v>
      </c>
    </row>
    <row r="1173" spans="2:65" s="1" customFormat="1" ht="29.25" x14ac:dyDescent="0.2">
      <c r="B1173" s="31"/>
      <c r="C1173" s="237"/>
      <c r="D1173" s="238" t="s">
        <v>143</v>
      </c>
      <c r="E1173" s="237"/>
      <c r="F1173" s="239" t="s">
        <v>688</v>
      </c>
      <c r="G1173" s="237"/>
      <c r="H1173" s="237"/>
      <c r="I1173" s="90"/>
      <c r="L1173" s="31"/>
      <c r="M1173" s="161"/>
      <c r="N1173" s="54"/>
      <c r="O1173" s="54"/>
      <c r="P1173" s="54"/>
      <c r="Q1173" s="54"/>
      <c r="R1173" s="54"/>
      <c r="S1173" s="54"/>
      <c r="T1173" s="55"/>
      <c r="AT1173" s="16" t="s">
        <v>143</v>
      </c>
      <c r="AU1173" s="16" t="s">
        <v>85</v>
      </c>
    </row>
    <row r="1174" spans="2:65" s="1" customFormat="1" ht="29.25" x14ac:dyDescent="0.2">
      <c r="B1174" s="31"/>
      <c r="C1174" s="237"/>
      <c r="D1174" s="238" t="s">
        <v>145</v>
      </c>
      <c r="E1174" s="237"/>
      <c r="F1174" s="240" t="s">
        <v>689</v>
      </c>
      <c r="G1174" s="237"/>
      <c r="H1174" s="237"/>
      <c r="I1174" s="90"/>
      <c r="L1174" s="31"/>
      <c r="M1174" s="161"/>
      <c r="N1174" s="54"/>
      <c r="O1174" s="54"/>
      <c r="P1174" s="54"/>
      <c r="Q1174" s="54"/>
      <c r="R1174" s="54"/>
      <c r="S1174" s="54"/>
      <c r="T1174" s="55"/>
      <c r="AT1174" s="16" t="s">
        <v>145</v>
      </c>
      <c r="AU1174" s="16" t="s">
        <v>85</v>
      </c>
    </row>
    <row r="1175" spans="2:65" s="12" customFormat="1" x14ac:dyDescent="0.2">
      <c r="B1175" s="162"/>
      <c r="C1175" s="241"/>
      <c r="D1175" s="238" t="s">
        <v>147</v>
      </c>
      <c r="E1175" s="242" t="s">
        <v>1</v>
      </c>
      <c r="F1175" s="243" t="s">
        <v>700</v>
      </c>
      <c r="G1175" s="241"/>
      <c r="H1175" s="242" t="s">
        <v>1</v>
      </c>
      <c r="I1175" s="164"/>
      <c r="L1175" s="162"/>
      <c r="M1175" s="165"/>
      <c r="N1175" s="166"/>
      <c r="O1175" s="166"/>
      <c r="P1175" s="166"/>
      <c r="Q1175" s="166"/>
      <c r="R1175" s="166"/>
      <c r="S1175" s="166"/>
      <c r="T1175" s="167"/>
      <c r="AT1175" s="163" t="s">
        <v>147</v>
      </c>
      <c r="AU1175" s="163" t="s">
        <v>85</v>
      </c>
      <c r="AV1175" s="12" t="s">
        <v>83</v>
      </c>
      <c r="AW1175" s="12" t="s">
        <v>32</v>
      </c>
      <c r="AX1175" s="12" t="s">
        <v>75</v>
      </c>
      <c r="AY1175" s="163" t="s">
        <v>134</v>
      </c>
    </row>
    <row r="1176" spans="2:65" s="12" customFormat="1" x14ac:dyDescent="0.2">
      <c r="B1176" s="162"/>
      <c r="C1176" s="241"/>
      <c r="D1176" s="238" t="s">
        <v>147</v>
      </c>
      <c r="E1176" s="242" t="s">
        <v>1</v>
      </c>
      <c r="F1176" s="243" t="s">
        <v>569</v>
      </c>
      <c r="G1176" s="241"/>
      <c r="H1176" s="242" t="s">
        <v>1</v>
      </c>
      <c r="I1176" s="164"/>
      <c r="L1176" s="162"/>
      <c r="M1176" s="165"/>
      <c r="N1176" s="166"/>
      <c r="O1176" s="166"/>
      <c r="P1176" s="166"/>
      <c r="Q1176" s="166"/>
      <c r="R1176" s="166"/>
      <c r="S1176" s="166"/>
      <c r="T1176" s="167"/>
      <c r="AT1176" s="163" t="s">
        <v>147</v>
      </c>
      <c r="AU1176" s="163" t="s">
        <v>85</v>
      </c>
      <c r="AV1176" s="12" t="s">
        <v>83</v>
      </c>
      <c r="AW1176" s="12" t="s">
        <v>32</v>
      </c>
      <c r="AX1176" s="12" t="s">
        <v>75</v>
      </c>
      <c r="AY1176" s="163" t="s">
        <v>134</v>
      </c>
    </row>
    <row r="1177" spans="2:65" s="12" customFormat="1" x14ac:dyDescent="0.2">
      <c r="B1177" s="162"/>
      <c r="C1177" s="241"/>
      <c r="D1177" s="238" t="s">
        <v>147</v>
      </c>
      <c r="E1177" s="242" t="s">
        <v>1</v>
      </c>
      <c r="F1177" s="243" t="s">
        <v>701</v>
      </c>
      <c r="G1177" s="241"/>
      <c r="H1177" s="242" t="s">
        <v>1</v>
      </c>
      <c r="I1177" s="164"/>
      <c r="L1177" s="162"/>
      <c r="M1177" s="165"/>
      <c r="N1177" s="166"/>
      <c r="O1177" s="166"/>
      <c r="P1177" s="166"/>
      <c r="Q1177" s="166"/>
      <c r="R1177" s="166"/>
      <c r="S1177" s="166"/>
      <c r="T1177" s="167"/>
      <c r="AT1177" s="163" t="s">
        <v>147</v>
      </c>
      <c r="AU1177" s="163" t="s">
        <v>85</v>
      </c>
      <c r="AV1177" s="12" t="s">
        <v>83</v>
      </c>
      <c r="AW1177" s="12" t="s">
        <v>32</v>
      </c>
      <c r="AX1177" s="12" t="s">
        <v>75</v>
      </c>
      <c r="AY1177" s="163" t="s">
        <v>134</v>
      </c>
    </row>
    <row r="1178" spans="2:65" s="13" customFormat="1" x14ac:dyDescent="0.2">
      <c r="B1178" s="168"/>
      <c r="C1178" s="244"/>
      <c r="D1178" s="238" t="s">
        <v>147</v>
      </c>
      <c r="E1178" s="245" t="s">
        <v>1</v>
      </c>
      <c r="F1178" s="246" t="s">
        <v>184</v>
      </c>
      <c r="G1178" s="244"/>
      <c r="H1178" s="247">
        <v>5</v>
      </c>
      <c r="I1178" s="170"/>
      <c r="L1178" s="168"/>
      <c r="M1178" s="171"/>
      <c r="N1178" s="172"/>
      <c r="O1178" s="172"/>
      <c r="P1178" s="172"/>
      <c r="Q1178" s="172"/>
      <c r="R1178" s="172"/>
      <c r="S1178" s="172"/>
      <c r="T1178" s="173"/>
      <c r="AT1178" s="169" t="s">
        <v>147</v>
      </c>
      <c r="AU1178" s="169" t="s">
        <v>85</v>
      </c>
      <c r="AV1178" s="13" t="s">
        <v>85</v>
      </c>
      <c r="AW1178" s="13" t="s">
        <v>32</v>
      </c>
      <c r="AX1178" s="13" t="s">
        <v>75</v>
      </c>
      <c r="AY1178" s="169" t="s">
        <v>134</v>
      </c>
    </row>
    <row r="1179" spans="2:65" s="14" customFormat="1" x14ac:dyDescent="0.2">
      <c r="B1179" s="174"/>
      <c r="C1179" s="248"/>
      <c r="D1179" s="238" t="s">
        <v>147</v>
      </c>
      <c r="E1179" s="249" t="s">
        <v>1</v>
      </c>
      <c r="F1179" s="250" t="s">
        <v>152</v>
      </c>
      <c r="G1179" s="248"/>
      <c r="H1179" s="251">
        <v>5</v>
      </c>
      <c r="I1179" s="176"/>
      <c r="L1179" s="174"/>
      <c r="M1179" s="177"/>
      <c r="N1179" s="178"/>
      <c r="O1179" s="178"/>
      <c r="P1179" s="178"/>
      <c r="Q1179" s="178"/>
      <c r="R1179" s="178"/>
      <c r="S1179" s="178"/>
      <c r="T1179" s="179"/>
      <c r="AT1179" s="175" t="s">
        <v>147</v>
      </c>
      <c r="AU1179" s="175" t="s">
        <v>85</v>
      </c>
      <c r="AV1179" s="14" t="s">
        <v>141</v>
      </c>
      <c r="AW1179" s="14" t="s">
        <v>32</v>
      </c>
      <c r="AX1179" s="14" t="s">
        <v>83</v>
      </c>
      <c r="AY1179" s="175" t="s">
        <v>134</v>
      </c>
    </row>
    <row r="1180" spans="2:65" s="1" customFormat="1" ht="24" customHeight="1" x14ac:dyDescent="0.2">
      <c r="B1180" s="151"/>
      <c r="C1180" s="253">
        <v>85</v>
      </c>
      <c r="D1180" s="253" t="s">
        <v>347</v>
      </c>
      <c r="E1180" s="254" t="s">
        <v>702</v>
      </c>
      <c r="F1180" s="255" t="s">
        <v>703</v>
      </c>
      <c r="G1180" s="256" t="s">
        <v>493</v>
      </c>
      <c r="H1180" s="257">
        <v>5</v>
      </c>
      <c r="I1180" s="181"/>
      <c r="J1180" s="182">
        <f>ROUND(I1180*H1180,2)</f>
        <v>0</v>
      </c>
      <c r="K1180" s="180" t="s">
        <v>389</v>
      </c>
      <c r="L1180" s="183"/>
      <c r="M1180" s="184" t="s">
        <v>1</v>
      </c>
      <c r="N1180" s="185" t="s">
        <v>40</v>
      </c>
      <c r="O1180" s="54"/>
      <c r="P1180" s="157">
        <f>O1180*H1180</f>
        <v>0</v>
      </c>
      <c r="Q1180" s="157">
        <v>8.8000000000000005E-3</v>
      </c>
      <c r="R1180" s="157">
        <f>Q1180*H1180</f>
        <v>4.4000000000000004E-2</v>
      </c>
      <c r="S1180" s="157">
        <v>0</v>
      </c>
      <c r="T1180" s="158">
        <f>S1180*H1180</f>
        <v>0</v>
      </c>
      <c r="AR1180" s="159" t="s">
        <v>214</v>
      </c>
      <c r="AT1180" s="159" t="s">
        <v>347</v>
      </c>
      <c r="AU1180" s="159" t="s">
        <v>85</v>
      </c>
      <c r="AY1180" s="16" t="s">
        <v>134</v>
      </c>
      <c r="BE1180" s="160">
        <f>IF(N1180="základní",J1180,0)</f>
        <v>0</v>
      </c>
      <c r="BF1180" s="160">
        <f>IF(N1180="snížená",J1180,0)</f>
        <v>0</v>
      </c>
      <c r="BG1180" s="160">
        <f>IF(N1180="zákl. přenesená",J1180,0)</f>
        <v>0</v>
      </c>
      <c r="BH1180" s="160">
        <f>IF(N1180="sníž. přenesená",J1180,0)</f>
        <v>0</v>
      </c>
      <c r="BI1180" s="160">
        <f>IF(N1180="nulová",J1180,0)</f>
        <v>0</v>
      </c>
      <c r="BJ1180" s="16" t="s">
        <v>83</v>
      </c>
      <c r="BK1180" s="160">
        <f>ROUND(I1180*H1180,2)</f>
        <v>0</v>
      </c>
      <c r="BL1180" s="16" t="s">
        <v>141</v>
      </c>
      <c r="BM1180" s="159" t="s">
        <v>704</v>
      </c>
    </row>
    <row r="1181" spans="2:65" s="1" customFormat="1" x14ac:dyDescent="0.2">
      <c r="B1181" s="31"/>
      <c r="C1181" s="237"/>
      <c r="D1181" s="238" t="s">
        <v>143</v>
      </c>
      <c r="E1181" s="237"/>
      <c r="F1181" s="239" t="s">
        <v>703</v>
      </c>
      <c r="G1181" s="237"/>
      <c r="H1181" s="237"/>
      <c r="I1181" s="90"/>
      <c r="L1181" s="31"/>
      <c r="M1181" s="161"/>
      <c r="N1181" s="54"/>
      <c r="O1181" s="54"/>
      <c r="P1181" s="54"/>
      <c r="Q1181" s="54"/>
      <c r="R1181" s="54"/>
      <c r="S1181" s="54"/>
      <c r="T1181" s="55"/>
      <c r="AT1181" s="16" t="s">
        <v>143</v>
      </c>
      <c r="AU1181" s="16" t="s">
        <v>85</v>
      </c>
    </row>
    <row r="1182" spans="2:65" s="12" customFormat="1" x14ac:dyDescent="0.2">
      <c r="B1182" s="162"/>
      <c r="C1182" s="241"/>
      <c r="D1182" s="238" t="s">
        <v>147</v>
      </c>
      <c r="E1182" s="242" t="s">
        <v>1</v>
      </c>
      <c r="F1182" s="243" t="s">
        <v>700</v>
      </c>
      <c r="G1182" s="241"/>
      <c r="H1182" s="242" t="s">
        <v>1</v>
      </c>
      <c r="I1182" s="164"/>
      <c r="L1182" s="162"/>
      <c r="M1182" s="165"/>
      <c r="N1182" s="166"/>
      <c r="O1182" s="166"/>
      <c r="P1182" s="166"/>
      <c r="Q1182" s="166"/>
      <c r="R1182" s="166"/>
      <c r="S1182" s="166"/>
      <c r="T1182" s="167"/>
      <c r="AT1182" s="163" t="s">
        <v>147</v>
      </c>
      <c r="AU1182" s="163" t="s">
        <v>85</v>
      </c>
      <c r="AV1182" s="12" t="s">
        <v>83</v>
      </c>
      <c r="AW1182" s="12" t="s">
        <v>32</v>
      </c>
      <c r="AX1182" s="12" t="s">
        <v>75</v>
      </c>
      <c r="AY1182" s="163" t="s">
        <v>134</v>
      </c>
    </row>
    <row r="1183" spans="2:65" s="12" customFormat="1" x14ac:dyDescent="0.2">
      <c r="B1183" s="162"/>
      <c r="C1183" s="241"/>
      <c r="D1183" s="238" t="s">
        <v>147</v>
      </c>
      <c r="E1183" s="242" t="s">
        <v>1</v>
      </c>
      <c r="F1183" s="243" t="s">
        <v>569</v>
      </c>
      <c r="G1183" s="241"/>
      <c r="H1183" s="242" t="s">
        <v>1</v>
      </c>
      <c r="I1183" s="164"/>
      <c r="L1183" s="162"/>
      <c r="M1183" s="165"/>
      <c r="N1183" s="166"/>
      <c r="O1183" s="166"/>
      <c r="P1183" s="166"/>
      <c r="Q1183" s="166"/>
      <c r="R1183" s="166"/>
      <c r="S1183" s="166"/>
      <c r="T1183" s="167"/>
      <c r="AT1183" s="163" t="s">
        <v>147</v>
      </c>
      <c r="AU1183" s="163" t="s">
        <v>85</v>
      </c>
      <c r="AV1183" s="12" t="s">
        <v>83</v>
      </c>
      <c r="AW1183" s="12" t="s">
        <v>32</v>
      </c>
      <c r="AX1183" s="12" t="s">
        <v>75</v>
      </c>
      <c r="AY1183" s="163" t="s">
        <v>134</v>
      </c>
    </row>
    <row r="1184" spans="2:65" s="12" customFormat="1" x14ac:dyDescent="0.2">
      <c r="B1184" s="162"/>
      <c r="C1184" s="241"/>
      <c r="D1184" s="238" t="s">
        <v>147</v>
      </c>
      <c r="E1184" s="242" t="s">
        <v>1</v>
      </c>
      <c r="F1184" s="243" t="s">
        <v>701</v>
      </c>
      <c r="G1184" s="241"/>
      <c r="H1184" s="242" t="s">
        <v>1</v>
      </c>
      <c r="I1184" s="164"/>
      <c r="L1184" s="162"/>
      <c r="M1184" s="165"/>
      <c r="N1184" s="166"/>
      <c r="O1184" s="166"/>
      <c r="P1184" s="166"/>
      <c r="Q1184" s="166"/>
      <c r="R1184" s="166"/>
      <c r="S1184" s="166"/>
      <c r="T1184" s="167"/>
      <c r="AT1184" s="163" t="s">
        <v>147</v>
      </c>
      <c r="AU1184" s="163" t="s">
        <v>85</v>
      </c>
      <c r="AV1184" s="12" t="s">
        <v>83</v>
      </c>
      <c r="AW1184" s="12" t="s">
        <v>32</v>
      </c>
      <c r="AX1184" s="12" t="s">
        <v>75</v>
      </c>
      <c r="AY1184" s="163" t="s">
        <v>134</v>
      </c>
    </row>
    <row r="1185" spans="2:65" s="13" customFormat="1" x14ac:dyDescent="0.2">
      <c r="B1185" s="168"/>
      <c r="C1185" s="244"/>
      <c r="D1185" s="238" t="s">
        <v>147</v>
      </c>
      <c r="E1185" s="245" t="s">
        <v>1</v>
      </c>
      <c r="F1185" s="246" t="s">
        <v>184</v>
      </c>
      <c r="G1185" s="244"/>
      <c r="H1185" s="247">
        <v>5</v>
      </c>
      <c r="I1185" s="170"/>
      <c r="L1185" s="168"/>
      <c r="M1185" s="171"/>
      <c r="N1185" s="172"/>
      <c r="O1185" s="172"/>
      <c r="P1185" s="172"/>
      <c r="Q1185" s="172"/>
      <c r="R1185" s="172"/>
      <c r="S1185" s="172"/>
      <c r="T1185" s="173"/>
      <c r="AT1185" s="169" t="s">
        <v>147</v>
      </c>
      <c r="AU1185" s="169" t="s">
        <v>85</v>
      </c>
      <c r="AV1185" s="13" t="s">
        <v>85</v>
      </c>
      <c r="AW1185" s="13" t="s">
        <v>32</v>
      </c>
      <c r="AX1185" s="13" t="s">
        <v>75</v>
      </c>
      <c r="AY1185" s="169" t="s">
        <v>134</v>
      </c>
    </row>
    <row r="1186" spans="2:65" s="14" customFormat="1" x14ac:dyDescent="0.2">
      <c r="B1186" s="174"/>
      <c r="C1186" s="248"/>
      <c r="D1186" s="238" t="s">
        <v>147</v>
      </c>
      <c r="E1186" s="249" t="s">
        <v>1</v>
      </c>
      <c r="F1186" s="250" t="s">
        <v>152</v>
      </c>
      <c r="G1186" s="248"/>
      <c r="H1186" s="251">
        <v>5</v>
      </c>
      <c r="I1186" s="176"/>
      <c r="L1186" s="174"/>
      <c r="M1186" s="177"/>
      <c r="N1186" s="178"/>
      <c r="O1186" s="178"/>
      <c r="P1186" s="178"/>
      <c r="Q1186" s="178"/>
      <c r="R1186" s="178"/>
      <c r="S1186" s="178"/>
      <c r="T1186" s="179"/>
      <c r="AT1186" s="175" t="s">
        <v>147</v>
      </c>
      <c r="AU1186" s="175" t="s">
        <v>85</v>
      </c>
      <c r="AV1186" s="14" t="s">
        <v>141</v>
      </c>
      <c r="AW1186" s="14" t="s">
        <v>32</v>
      </c>
      <c r="AX1186" s="14" t="s">
        <v>83</v>
      </c>
      <c r="AY1186" s="175" t="s">
        <v>134</v>
      </c>
    </row>
    <row r="1187" spans="2:65" s="1" customFormat="1" ht="24" customHeight="1" x14ac:dyDescent="0.2">
      <c r="B1187" s="151"/>
      <c r="C1187" s="232">
        <v>86</v>
      </c>
      <c r="D1187" s="232" t="s">
        <v>136</v>
      </c>
      <c r="E1187" s="233" t="s">
        <v>705</v>
      </c>
      <c r="F1187" s="234" t="s">
        <v>706</v>
      </c>
      <c r="G1187" s="235" t="s">
        <v>493</v>
      </c>
      <c r="H1187" s="236">
        <v>7</v>
      </c>
      <c r="I1187" s="153"/>
      <c r="J1187" s="154">
        <f>ROUND(I1187*H1187,2)</f>
        <v>0</v>
      </c>
      <c r="K1187" s="152" t="s">
        <v>389</v>
      </c>
      <c r="L1187" s="31"/>
      <c r="M1187" s="155" t="s">
        <v>1</v>
      </c>
      <c r="N1187" s="156" t="s">
        <v>40</v>
      </c>
      <c r="O1187" s="54"/>
      <c r="P1187" s="157">
        <f>O1187*H1187</f>
        <v>0</v>
      </c>
      <c r="Q1187" s="157">
        <v>0</v>
      </c>
      <c r="R1187" s="157">
        <f>Q1187*H1187</f>
        <v>0</v>
      </c>
      <c r="S1187" s="157">
        <v>0</v>
      </c>
      <c r="T1187" s="158">
        <f>S1187*H1187</f>
        <v>0</v>
      </c>
      <c r="AR1187" s="159" t="s">
        <v>141</v>
      </c>
      <c r="AT1187" s="159" t="s">
        <v>136</v>
      </c>
      <c r="AU1187" s="159" t="s">
        <v>85</v>
      </c>
      <c r="AY1187" s="16" t="s">
        <v>134</v>
      </c>
      <c r="BE1187" s="160">
        <f>IF(N1187="základní",J1187,0)</f>
        <v>0</v>
      </c>
      <c r="BF1187" s="160">
        <f>IF(N1187="snížená",J1187,0)</f>
        <v>0</v>
      </c>
      <c r="BG1187" s="160">
        <f>IF(N1187="zákl. přenesená",J1187,0)</f>
        <v>0</v>
      </c>
      <c r="BH1187" s="160">
        <f>IF(N1187="sníž. přenesená",J1187,0)</f>
        <v>0</v>
      </c>
      <c r="BI1187" s="160">
        <f>IF(N1187="nulová",J1187,0)</f>
        <v>0</v>
      </c>
      <c r="BJ1187" s="16" t="s">
        <v>83</v>
      </c>
      <c r="BK1187" s="160">
        <f>ROUND(I1187*H1187,2)</f>
        <v>0</v>
      </c>
      <c r="BL1187" s="16" t="s">
        <v>141</v>
      </c>
      <c r="BM1187" s="159" t="s">
        <v>707</v>
      </c>
    </row>
    <row r="1188" spans="2:65" s="1" customFormat="1" ht="19.5" x14ac:dyDescent="0.2">
      <c r="B1188" s="31"/>
      <c r="C1188" s="237"/>
      <c r="D1188" s="238" t="s">
        <v>143</v>
      </c>
      <c r="E1188" s="237"/>
      <c r="F1188" s="239" t="s">
        <v>708</v>
      </c>
      <c r="G1188" s="237"/>
      <c r="H1188" s="237"/>
      <c r="I1188" s="90"/>
      <c r="L1188" s="31"/>
      <c r="M1188" s="161"/>
      <c r="N1188" s="54"/>
      <c r="O1188" s="54"/>
      <c r="P1188" s="54"/>
      <c r="Q1188" s="54"/>
      <c r="R1188" s="54"/>
      <c r="S1188" s="54"/>
      <c r="T1188" s="55"/>
      <c r="AT1188" s="16" t="s">
        <v>143</v>
      </c>
      <c r="AU1188" s="16" t="s">
        <v>85</v>
      </c>
    </row>
    <row r="1189" spans="2:65" s="12" customFormat="1" ht="22.5" x14ac:dyDescent="0.2">
      <c r="B1189" s="162"/>
      <c r="C1189" s="241"/>
      <c r="D1189" s="238" t="s">
        <v>147</v>
      </c>
      <c r="E1189" s="242" t="s">
        <v>1</v>
      </c>
      <c r="F1189" s="243" t="s">
        <v>709</v>
      </c>
      <c r="G1189" s="241"/>
      <c r="H1189" s="242" t="s">
        <v>1</v>
      </c>
      <c r="I1189" s="164"/>
      <c r="L1189" s="162"/>
      <c r="M1189" s="165"/>
      <c r="N1189" s="166"/>
      <c r="O1189" s="166"/>
      <c r="P1189" s="166"/>
      <c r="Q1189" s="166"/>
      <c r="R1189" s="166"/>
      <c r="S1189" s="166"/>
      <c r="T1189" s="167"/>
      <c r="AT1189" s="163" t="s">
        <v>147</v>
      </c>
      <c r="AU1189" s="163" t="s">
        <v>85</v>
      </c>
      <c r="AV1189" s="12" t="s">
        <v>83</v>
      </c>
      <c r="AW1189" s="12" t="s">
        <v>32</v>
      </c>
      <c r="AX1189" s="12" t="s">
        <v>75</v>
      </c>
      <c r="AY1189" s="163" t="s">
        <v>134</v>
      </c>
    </row>
    <row r="1190" spans="2:65" s="12" customFormat="1" x14ac:dyDescent="0.2">
      <c r="B1190" s="162"/>
      <c r="C1190" s="241"/>
      <c r="D1190" s="238" t="s">
        <v>147</v>
      </c>
      <c r="E1190" s="242" t="s">
        <v>1</v>
      </c>
      <c r="F1190" s="243" t="s">
        <v>710</v>
      </c>
      <c r="G1190" s="241"/>
      <c r="H1190" s="242" t="s">
        <v>1</v>
      </c>
      <c r="I1190" s="164"/>
      <c r="L1190" s="162"/>
      <c r="M1190" s="165"/>
      <c r="N1190" s="166"/>
      <c r="O1190" s="166"/>
      <c r="P1190" s="166"/>
      <c r="Q1190" s="166"/>
      <c r="R1190" s="166"/>
      <c r="S1190" s="166"/>
      <c r="T1190" s="167"/>
      <c r="AT1190" s="163" t="s">
        <v>147</v>
      </c>
      <c r="AU1190" s="163" t="s">
        <v>85</v>
      </c>
      <c r="AV1190" s="12" t="s">
        <v>83</v>
      </c>
      <c r="AW1190" s="12" t="s">
        <v>32</v>
      </c>
      <c r="AX1190" s="12" t="s">
        <v>75</v>
      </c>
      <c r="AY1190" s="163" t="s">
        <v>134</v>
      </c>
    </row>
    <row r="1191" spans="2:65" s="12" customFormat="1" x14ac:dyDescent="0.2">
      <c r="B1191" s="162"/>
      <c r="C1191" s="241"/>
      <c r="D1191" s="238" t="s">
        <v>147</v>
      </c>
      <c r="E1191" s="242" t="s">
        <v>1</v>
      </c>
      <c r="F1191" s="243" t="s">
        <v>569</v>
      </c>
      <c r="G1191" s="241"/>
      <c r="H1191" s="242" t="s">
        <v>1</v>
      </c>
      <c r="I1191" s="164"/>
      <c r="L1191" s="162"/>
      <c r="M1191" s="165"/>
      <c r="N1191" s="166"/>
      <c r="O1191" s="166"/>
      <c r="P1191" s="166"/>
      <c r="Q1191" s="166"/>
      <c r="R1191" s="166"/>
      <c r="S1191" s="166"/>
      <c r="T1191" s="167"/>
      <c r="AT1191" s="163" t="s">
        <v>147</v>
      </c>
      <c r="AU1191" s="163" t="s">
        <v>85</v>
      </c>
      <c r="AV1191" s="12" t="s">
        <v>83</v>
      </c>
      <c r="AW1191" s="12" t="s">
        <v>32</v>
      </c>
      <c r="AX1191" s="12" t="s">
        <v>75</v>
      </c>
      <c r="AY1191" s="163" t="s">
        <v>134</v>
      </c>
    </row>
    <row r="1192" spans="2:65" s="12" customFormat="1" x14ac:dyDescent="0.2">
      <c r="B1192" s="162"/>
      <c r="C1192" s="241"/>
      <c r="D1192" s="238" t="s">
        <v>147</v>
      </c>
      <c r="E1192" s="242" t="s">
        <v>1</v>
      </c>
      <c r="F1192" s="243" t="s">
        <v>711</v>
      </c>
      <c r="G1192" s="241"/>
      <c r="H1192" s="242" t="s">
        <v>1</v>
      </c>
      <c r="I1192" s="164"/>
      <c r="L1192" s="162"/>
      <c r="M1192" s="165"/>
      <c r="N1192" s="166"/>
      <c r="O1192" s="166"/>
      <c r="P1192" s="166"/>
      <c r="Q1192" s="166"/>
      <c r="R1192" s="166"/>
      <c r="S1192" s="166"/>
      <c r="T1192" s="167"/>
      <c r="AT1192" s="163" t="s">
        <v>147</v>
      </c>
      <c r="AU1192" s="163" t="s">
        <v>85</v>
      </c>
      <c r="AV1192" s="12" t="s">
        <v>83</v>
      </c>
      <c r="AW1192" s="12" t="s">
        <v>32</v>
      </c>
      <c r="AX1192" s="12" t="s">
        <v>75</v>
      </c>
      <c r="AY1192" s="163" t="s">
        <v>134</v>
      </c>
    </row>
    <row r="1193" spans="2:65" s="13" customFormat="1" x14ac:dyDescent="0.2">
      <c r="B1193" s="168"/>
      <c r="C1193" s="244"/>
      <c r="D1193" s="238" t="s">
        <v>147</v>
      </c>
      <c r="E1193" s="245" t="s">
        <v>1</v>
      </c>
      <c r="F1193" s="246" t="s">
        <v>160</v>
      </c>
      <c r="G1193" s="244"/>
      <c r="H1193" s="247">
        <v>3</v>
      </c>
      <c r="I1193" s="170"/>
      <c r="L1193" s="168"/>
      <c r="M1193" s="171"/>
      <c r="N1193" s="172"/>
      <c r="O1193" s="172"/>
      <c r="P1193" s="172"/>
      <c r="Q1193" s="172"/>
      <c r="R1193" s="172"/>
      <c r="S1193" s="172"/>
      <c r="T1193" s="173"/>
      <c r="AT1193" s="169" t="s">
        <v>147</v>
      </c>
      <c r="AU1193" s="169" t="s">
        <v>85</v>
      </c>
      <c r="AV1193" s="13" t="s">
        <v>85</v>
      </c>
      <c r="AW1193" s="13" t="s">
        <v>32</v>
      </c>
      <c r="AX1193" s="13" t="s">
        <v>75</v>
      </c>
      <c r="AY1193" s="169" t="s">
        <v>134</v>
      </c>
    </row>
    <row r="1194" spans="2:65" s="12" customFormat="1" x14ac:dyDescent="0.2">
      <c r="B1194" s="162"/>
      <c r="C1194" s="241"/>
      <c r="D1194" s="238" t="s">
        <v>147</v>
      </c>
      <c r="E1194" s="242" t="s">
        <v>1</v>
      </c>
      <c r="F1194" s="243" t="s">
        <v>712</v>
      </c>
      <c r="G1194" s="241"/>
      <c r="H1194" s="242" t="s">
        <v>1</v>
      </c>
      <c r="I1194" s="164"/>
      <c r="L1194" s="162"/>
      <c r="M1194" s="165"/>
      <c r="N1194" s="166"/>
      <c r="O1194" s="166"/>
      <c r="P1194" s="166"/>
      <c r="Q1194" s="166"/>
      <c r="R1194" s="166"/>
      <c r="S1194" s="166"/>
      <c r="T1194" s="167"/>
      <c r="AT1194" s="163" t="s">
        <v>147</v>
      </c>
      <c r="AU1194" s="163" t="s">
        <v>85</v>
      </c>
      <c r="AV1194" s="12" t="s">
        <v>83</v>
      </c>
      <c r="AW1194" s="12" t="s">
        <v>32</v>
      </c>
      <c r="AX1194" s="12" t="s">
        <v>75</v>
      </c>
      <c r="AY1194" s="163" t="s">
        <v>134</v>
      </c>
    </row>
    <row r="1195" spans="2:65" s="12" customFormat="1" x14ac:dyDescent="0.2">
      <c r="B1195" s="162"/>
      <c r="C1195" s="241"/>
      <c r="D1195" s="238" t="s">
        <v>147</v>
      </c>
      <c r="E1195" s="242" t="s">
        <v>1</v>
      </c>
      <c r="F1195" s="243" t="s">
        <v>713</v>
      </c>
      <c r="G1195" s="241"/>
      <c r="H1195" s="242" t="s">
        <v>1</v>
      </c>
      <c r="I1195" s="164"/>
      <c r="L1195" s="162"/>
      <c r="M1195" s="165"/>
      <c r="N1195" s="166"/>
      <c r="O1195" s="166"/>
      <c r="P1195" s="166"/>
      <c r="Q1195" s="166"/>
      <c r="R1195" s="166"/>
      <c r="S1195" s="166"/>
      <c r="T1195" s="167"/>
      <c r="AT1195" s="163" t="s">
        <v>147</v>
      </c>
      <c r="AU1195" s="163" t="s">
        <v>85</v>
      </c>
      <c r="AV1195" s="12" t="s">
        <v>83</v>
      </c>
      <c r="AW1195" s="12" t="s">
        <v>32</v>
      </c>
      <c r="AX1195" s="12" t="s">
        <v>75</v>
      </c>
      <c r="AY1195" s="163" t="s">
        <v>134</v>
      </c>
    </row>
    <row r="1196" spans="2:65" s="12" customFormat="1" x14ac:dyDescent="0.2">
      <c r="B1196" s="162"/>
      <c r="C1196" s="241"/>
      <c r="D1196" s="238" t="s">
        <v>147</v>
      </c>
      <c r="E1196" s="242" t="s">
        <v>1</v>
      </c>
      <c r="F1196" s="243" t="s">
        <v>625</v>
      </c>
      <c r="G1196" s="241"/>
      <c r="H1196" s="242" t="s">
        <v>1</v>
      </c>
      <c r="I1196" s="164"/>
      <c r="L1196" s="162"/>
      <c r="M1196" s="165"/>
      <c r="N1196" s="166"/>
      <c r="O1196" s="166"/>
      <c r="P1196" s="166"/>
      <c r="Q1196" s="166"/>
      <c r="R1196" s="166"/>
      <c r="S1196" s="166"/>
      <c r="T1196" s="167"/>
      <c r="AT1196" s="163" t="s">
        <v>147</v>
      </c>
      <c r="AU1196" s="163" t="s">
        <v>85</v>
      </c>
      <c r="AV1196" s="12" t="s">
        <v>83</v>
      </c>
      <c r="AW1196" s="12" t="s">
        <v>32</v>
      </c>
      <c r="AX1196" s="12" t="s">
        <v>75</v>
      </c>
      <c r="AY1196" s="163" t="s">
        <v>134</v>
      </c>
    </row>
    <row r="1197" spans="2:65" s="13" customFormat="1" x14ac:dyDescent="0.2">
      <c r="B1197" s="168"/>
      <c r="C1197" s="244"/>
      <c r="D1197" s="238" t="s">
        <v>147</v>
      </c>
      <c r="E1197" s="245" t="s">
        <v>1</v>
      </c>
      <c r="F1197" s="246" t="s">
        <v>85</v>
      </c>
      <c r="G1197" s="244"/>
      <c r="H1197" s="247">
        <v>2</v>
      </c>
      <c r="I1197" s="170"/>
      <c r="L1197" s="168"/>
      <c r="M1197" s="171"/>
      <c r="N1197" s="172"/>
      <c r="O1197" s="172"/>
      <c r="P1197" s="172"/>
      <c r="Q1197" s="172"/>
      <c r="R1197" s="172"/>
      <c r="S1197" s="172"/>
      <c r="T1197" s="173"/>
      <c r="AT1197" s="169" t="s">
        <v>147</v>
      </c>
      <c r="AU1197" s="169" t="s">
        <v>85</v>
      </c>
      <c r="AV1197" s="13" t="s">
        <v>85</v>
      </c>
      <c r="AW1197" s="13" t="s">
        <v>32</v>
      </c>
      <c r="AX1197" s="13" t="s">
        <v>75</v>
      </c>
      <c r="AY1197" s="169" t="s">
        <v>134</v>
      </c>
    </row>
    <row r="1198" spans="2:65" s="12" customFormat="1" x14ac:dyDescent="0.2">
      <c r="B1198" s="162"/>
      <c r="C1198" s="241"/>
      <c r="D1198" s="238" t="s">
        <v>147</v>
      </c>
      <c r="E1198" s="242" t="s">
        <v>1</v>
      </c>
      <c r="F1198" s="243" t="s">
        <v>714</v>
      </c>
      <c r="G1198" s="241"/>
      <c r="H1198" s="242" t="s">
        <v>1</v>
      </c>
      <c r="I1198" s="164"/>
      <c r="L1198" s="162"/>
      <c r="M1198" s="165"/>
      <c r="N1198" s="166"/>
      <c r="O1198" s="166"/>
      <c r="P1198" s="166"/>
      <c r="Q1198" s="166"/>
      <c r="R1198" s="166"/>
      <c r="S1198" s="166"/>
      <c r="T1198" s="167"/>
      <c r="AT1198" s="163" t="s">
        <v>147</v>
      </c>
      <c r="AU1198" s="163" t="s">
        <v>85</v>
      </c>
      <c r="AV1198" s="12" t="s">
        <v>83</v>
      </c>
      <c r="AW1198" s="12" t="s">
        <v>32</v>
      </c>
      <c r="AX1198" s="12" t="s">
        <v>75</v>
      </c>
      <c r="AY1198" s="163" t="s">
        <v>134</v>
      </c>
    </row>
    <row r="1199" spans="2:65" s="12" customFormat="1" x14ac:dyDescent="0.2">
      <c r="B1199" s="162"/>
      <c r="C1199" s="241"/>
      <c r="D1199" s="238" t="s">
        <v>147</v>
      </c>
      <c r="E1199" s="242" t="s">
        <v>1</v>
      </c>
      <c r="F1199" s="243" t="s">
        <v>713</v>
      </c>
      <c r="G1199" s="241"/>
      <c r="H1199" s="242" t="s">
        <v>1</v>
      </c>
      <c r="I1199" s="164"/>
      <c r="L1199" s="162"/>
      <c r="M1199" s="165"/>
      <c r="N1199" s="166"/>
      <c r="O1199" s="166"/>
      <c r="P1199" s="166"/>
      <c r="Q1199" s="166"/>
      <c r="R1199" s="166"/>
      <c r="S1199" s="166"/>
      <c r="T1199" s="167"/>
      <c r="AT1199" s="163" t="s">
        <v>147</v>
      </c>
      <c r="AU1199" s="163" t="s">
        <v>85</v>
      </c>
      <c r="AV1199" s="12" t="s">
        <v>83</v>
      </c>
      <c r="AW1199" s="12" t="s">
        <v>32</v>
      </c>
      <c r="AX1199" s="12" t="s">
        <v>75</v>
      </c>
      <c r="AY1199" s="163" t="s">
        <v>134</v>
      </c>
    </row>
    <row r="1200" spans="2:65" s="12" customFormat="1" x14ac:dyDescent="0.2">
      <c r="B1200" s="162"/>
      <c r="C1200" s="241"/>
      <c r="D1200" s="238" t="s">
        <v>147</v>
      </c>
      <c r="E1200" s="242" t="s">
        <v>1</v>
      </c>
      <c r="F1200" s="243" t="s">
        <v>625</v>
      </c>
      <c r="G1200" s="241"/>
      <c r="H1200" s="242" t="s">
        <v>1</v>
      </c>
      <c r="I1200" s="164"/>
      <c r="L1200" s="162"/>
      <c r="M1200" s="165"/>
      <c r="N1200" s="166"/>
      <c r="O1200" s="166"/>
      <c r="P1200" s="166"/>
      <c r="Q1200" s="166"/>
      <c r="R1200" s="166"/>
      <c r="S1200" s="166"/>
      <c r="T1200" s="167"/>
      <c r="AT1200" s="163" t="s">
        <v>147</v>
      </c>
      <c r="AU1200" s="163" t="s">
        <v>85</v>
      </c>
      <c r="AV1200" s="12" t="s">
        <v>83</v>
      </c>
      <c r="AW1200" s="12" t="s">
        <v>32</v>
      </c>
      <c r="AX1200" s="12" t="s">
        <v>75</v>
      </c>
      <c r="AY1200" s="163" t="s">
        <v>134</v>
      </c>
    </row>
    <row r="1201" spans="2:65" s="13" customFormat="1" x14ac:dyDescent="0.2">
      <c r="B1201" s="168"/>
      <c r="C1201" s="244"/>
      <c r="D1201" s="238" t="s">
        <v>147</v>
      </c>
      <c r="E1201" s="245" t="s">
        <v>1</v>
      </c>
      <c r="F1201" s="246" t="s">
        <v>85</v>
      </c>
      <c r="G1201" s="244"/>
      <c r="H1201" s="247">
        <v>2</v>
      </c>
      <c r="I1201" s="170"/>
      <c r="L1201" s="168"/>
      <c r="M1201" s="171"/>
      <c r="N1201" s="172"/>
      <c r="O1201" s="172"/>
      <c r="P1201" s="172"/>
      <c r="Q1201" s="172"/>
      <c r="R1201" s="172"/>
      <c r="S1201" s="172"/>
      <c r="T1201" s="173"/>
      <c r="AT1201" s="169" t="s">
        <v>147</v>
      </c>
      <c r="AU1201" s="169" t="s">
        <v>85</v>
      </c>
      <c r="AV1201" s="13" t="s">
        <v>85</v>
      </c>
      <c r="AW1201" s="13" t="s">
        <v>32</v>
      </c>
      <c r="AX1201" s="13" t="s">
        <v>75</v>
      </c>
      <c r="AY1201" s="169" t="s">
        <v>134</v>
      </c>
    </row>
    <row r="1202" spans="2:65" s="14" customFormat="1" x14ac:dyDescent="0.2">
      <c r="B1202" s="174"/>
      <c r="C1202" s="248"/>
      <c r="D1202" s="238" t="s">
        <v>147</v>
      </c>
      <c r="E1202" s="249" t="s">
        <v>1</v>
      </c>
      <c r="F1202" s="250" t="s">
        <v>152</v>
      </c>
      <c r="G1202" s="248"/>
      <c r="H1202" s="251">
        <v>7</v>
      </c>
      <c r="I1202" s="176"/>
      <c r="L1202" s="174"/>
      <c r="M1202" s="177"/>
      <c r="N1202" s="178"/>
      <c r="O1202" s="178"/>
      <c r="P1202" s="178"/>
      <c r="Q1202" s="178"/>
      <c r="R1202" s="178"/>
      <c r="S1202" s="178"/>
      <c r="T1202" s="179"/>
      <c r="AT1202" s="175" t="s">
        <v>147</v>
      </c>
      <c r="AU1202" s="175" t="s">
        <v>85</v>
      </c>
      <c r="AV1202" s="14" t="s">
        <v>141</v>
      </c>
      <c r="AW1202" s="14" t="s">
        <v>32</v>
      </c>
      <c r="AX1202" s="14" t="s">
        <v>83</v>
      </c>
      <c r="AY1202" s="175" t="s">
        <v>134</v>
      </c>
    </row>
    <row r="1203" spans="2:65" s="1" customFormat="1" ht="16.5" customHeight="1" x14ac:dyDescent="0.2">
      <c r="B1203" s="151"/>
      <c r="C1203" s="253">
        <v>87</v>
      </c>
      <c r="D1203" s="253" t="s">
        <v>347</v>
      </c>
      <c r="E1203" s="254" t="s">
        <v>715</v>
      </c>
      <c r="F1203" s="255" t="s">
        <v>716</v>
      </c>
      <c r="G1203" s="256" t="s">
        <v>493</v>
      </c>
      <c r="H1203" s="257">
        <v>3</v>
      </c>
      <c r="I1203" s="181"/>
      <c r="J1203" s="182">
        <f>ROUND(I1203*H1203,2)</f>
        <v>0</v>
      </c>
      <c r="K1203" s="180" t="s">
        <v>389</v>
      </c>
      <c r="L1203" s="183"/>
      <c r="M1203" s="184" t="s">
        <v>1</v>
      </c>
      <c r="N1203" s="185" t="s">
        <v>40</v>
      </c>
      <c r="O1203" s="54"/>
      <c r="P1203" s="157">
        <f>O1203*H1203</f>
        <v>0</v>
      </c>
      <c r="Q1203" s="157">
        <v>3.1800000000000001E-3</v>
      </c>
      <c r="R1203" s="157">
        <f>Q1203*H1203</f>
        <v>9.5399999999999999E-3</v>
      </c>
      <c r="S1203" s="157">
        <v>0</v>
      </c>
      <c r="T1203" s="158">
        <f>S1203*H1203</f>
        <v>0</v>
      </c>
      <c r="AR1203" s="159" t="s">
        <v>214</v>
      </c>
      <c r="AT1203" s="159" t="s">
        <v>347</v>
      </c>
      <c r="AU1203" s="159" t="s">
        <v>85</v>
      </c>
      <c r="AY1203" s="16" t="s">
        <v>134</v>
      </c>
      <c r="BE1203" s="160">
        <f>IF(N1203="základní",J1203,0)</f>
        <v>0</v>
      </c>
      <c r="BF1203" s="160">
        <f>IF(N1203="snížená",J1203,0)</f>
        <v>0</v>
      </c>
      <c r="BG1203" s="160">
        <f>IF(N1203="zákl. přenesená",J1203,0)</f>
        <v>0</v>
      </c>
      <c r="BH1203" s="160">
        <f>IF(N1203="sníž. přenesená",J1203,0)</f>
        <v>0</v>
      </c>
      <c r="BI1203" s="160">
        <f>IF(N1203="nulová",J1203,0)</f>
        <v>0</v>
      </c>
      <c r="BJ1203" s="16" t="s">
        <v>83</v>
      </c>
      <c r="BK1203" s="160">
        <f>ROUND(I1203*H1203,2)</f>
        <v>0</v>
      </c>
      <c r="BL1203" s="16" t="s">
        <v>141</v>
      </c>
      <c r="BM1203" s="159" t="s">
        <v>717</v>
      </c>
    </row>
    <row r="1204" spans="2:65" s="1" customFormat="1" x14ac:dyDescent="0.2">
      <c r="B1204" s="31"/>
      <c r="C1204" s="237"/>
      <c r="D1204" s="238" t="s">
        <v>143</v>
      </c>
      <c r="E1204" s="237"/>
      <c r="F1204" s="239" t="s">
        <v>716</v>
      </c>
      <c r="G1204" s="237"/>
      <c r="H1204" s="237"/>
      <c r="I1204" s="90"/>
      <c r="L1204" s="31"/>
      <c r="M1204" s="161"/>
      <c r="N1204" s="54"/>
      <c r="O1204" s="54"/>
      <c r="P1204" s="54"/>
      <c r="Q1204" s="54"/>
      <c r="R1204" s="54"/>
      <c r="S1204" s="54"/>
      <c r="T1204" s="55"/>
      <c r="AT1204" s="16" t="s">
        <v>143</v>
      </c>
      <c r="AU1204" s="16" t="s">
        <v>85</v>
      </c>
    </row>
    <row r="1205" spans="2:65" s="12" customFormat="1" x14ac:dyDescent="0.2">
      <c r="B1205" s="162"/>
      <c r="C1205" s="241"/>
      <c r="D1205" s="238" t="s">
        <v>147</v>
      </c>
      <c r="E1205" s="242" t="s">
        <v>1</v>
      </c>
      <c r="F1205" s="243" t="s">
        <v>710</v>
      </c>
      <c r="G1205" s="241"/>
      <c r="H1205" s="242" t="s">
        <v>1</v>
      </c>
      <c r="I1205" s="164"/>
      <c r="L1205" s="162"/>
      <c r="M1205" s="165"/>
      <c r="N1205" s="166"/>
      <c r="O1205" s="166"/>
      <c r="P1205" s="166"/>
      <c r="Q1205" s="166"/>
      <c r="R1205" s="166"/>
      <c r="S1205" s="166"/>
      <c r="T1205" s="167"/>
      <c r="AT1205" s="163" t="s">
        <v>147</v>
      </c>
      <c r="AU1205" s="163" t="s">
        <v>85</v>
      </c>
      <c r="AV1205" s="12" t="s">
        <v>83</v>
      </c>
      <c r="AW1205" s="12" t="s">
        <v>32</v>
      </c>
      <c r="AX1205" s="12" t="s">
        <v>75</v>
      </c>
      <c r="AY1205" s="163" t="s">
        <v>134</v>
      </c>
    </row>
    <row r="1206" spans="2:65" s="12" customFormat="1" x14ac:dyDescent="0.2">
      <c r="B1206" s="162"/>
      <c r="C1206" s="241"/>
      <c r="D1206" s="238" t="s">
        <v>147</v>
      </c>
      <c r="E1206" s="242" t="s">
        <v>1</v>
      </c>
      <c r="F1206" s="243" t="s">
        <v>569</v>
      </c>
      <c r="G1206" s="241"/>
      <c r="H1206" s="242" t="s">
        <v>1</v>
      </c>
      <c r="I1206" s="164"/>
      <c r="L1206" s="162"/>
      <c r="M1206" s="165"/>
      <c r="N1206" s="166"/>
      <c r="O1206" s="166"/>
      <c r="P1206" s="166"/>
      <c r="Q1206" s="166"/>
      <c r="R1206" s="166"/>
      <c r="S1206" s="166"/>
      <c r="T1206" s="167"/>
      <c r="AT1206" s="163" t="s">
        <v>147</v>
      </c>
      <c r="AU1206" s="163" t="s">
        <v>85</v>
      </c>
      <c r="AV1206" s="12" t="s">
        <v>83</v>
      </c>
      <c r="AW1206" s="12" t="s">
        <v>32</v>
      </c>
      <c r="AX1206" s="12" t="s">
        <v>75</v>
      </c>
      <c r="AY1206" s="163" t="s">
        <v>134</v>
      </c>
    </row>
    <row r="1207" spans="2:65" s="12" customFormat="1" x14ac:dyDescent="0.2">
      <c r="B1207" s="162"/>
      <c r="C1207" s="241"/>
      <c r="D1207" s="238" t="s">
        <v>147</v>
      </c>
      <c r="E1207" s="242" t="s">
        <v>1</v>
      </c>
      <c r="F1207" s="243" t="s">
        <v>711</v>
      </c>
      <c r="G1207" s="241"/>
      <c r="H1207" s="242" t="s">
        <v>1</v>
      </c>
      <c r="I1207" s="164"/>
      <c r="L1207" s="162"/>
      <c r="M1207" s="165"/>
      <c r="N1207" s="166"/>
      <c r="O1207" s="166"/>
      <c r="P1207" s="166"/>
      <c r="Q1207" s="166"/>
      <c r="R1207" s="166"/>
      <c r="S1207" s="166"/>
      <c r="T1207" s="167"/>
      <c r="AT1207" s="163" t="s">
        <v>147</v>
      </c>
      <c r="AU1207" s="163" t="s">
        <v>85</v>
      </c>
      <c r="AV1207" s="12" t="s">
        <v>83</v>
      </c>
      <c r="AW1207" s="12" t="s">
        <v>32</v>
      </c>
      <c r="AX1207" s="12" t="s">
        <v>75</v>
      </c>
      <c r="AY1207" s="163" t="s">
        <v>134</v>
      </c>
    </row>
    <row r="1208" spans="2:65" s="13" customFormat="1" x14ac:dyDescent="0.2">
      <c r="B1208" s="168"/>
      <c r="C1208" s="244"/>
      <c r="D1208" s="238" t="s">
        <v>147</v>
      </c>
      <c r="E1208" s="245" t="s">
        <v>1</v>
      </c>
      <c r="F1208" s="246" t="s">
        <v>160</v>
      </c>
      <c r="G1208" s="244"/>
      <c r="H1208" s="247">
        <v>3</v>
      </c>
      <c r="I1208" s="170"/>
      <c r="L1208" s="168"/>
      <c r="M1208" s="171"/>
      <c r="N1208" s="172"/>
      <c r="O1208" s="172"/>
      <c r="P1208" s="172"/>
      <c r="Q1208" s="172"/>
      <c r="R1208" s="172"/>
      <c r="S1208" s="172"/>
      <c r="T1208" s="173"/>
      <c r="AT1208" s="169" t="s">
        <v>147</v>
      </c>
      <c r="AU1208" s="169" t="s">
        <v>85</v>
      </c>
      <c r="AV1208" s="13" t="s">
        <v>85</v>
      </c>
      <c r="AW1208" s="13" t="s">
        <v>32</v>
      </c>
      <c r="AX1208" s="13" t="s">
        <v>75</v>
      </c>
      <c r="AY1208" s="169" t="s">
        <v>134</v>
      </c>
    </row>
    <row r="1209" spans="2:65" s="14" customFormat="1" x14ac:dyDescent="0.2">
      <c r="B1209" s="174"/>
      <c r="C1209" s="248"/>
      <c r="D1209" s="238" t="s">
        <v>147</v>
      </c>
      <c r="E1209" s="249" t="s">
        <v>1</v>
      </c>
      <c r="F1209" s="250" t="s">
        <v>152</v>
      </c>
      <c r="G1209" s="248"/>
      <c r="H1209" s="251">
        <v>3</v>
      </c>
      <c r="I1209" s="176"/>
      <c r="L1209" s="174"/>
      <c r="M1209" s="177"/>
      <c r="N1209" s="178"/>
      <c r="O1209" s="178"/>
      <c r="P1209" s="178"/>
      <c r="Q1209" s="178"/>
      <c r="R1209" s="178"/>
      <c r="S1209" s="178"/>
      <c r="T1209" s="179"/>
      <c r="AT1209" s="175" t="s">
        <v>147</v>
      </c>
      <c r="AU1209" s="175" t="s">
        <v>85</v>
      </c>
      <c r="AV1209" s="14" t="s">
        <v>141</v>
      </c>
      <c r="AW1209" s="14" t="s">
        <v>32</v>
      </c>
      <c r="AX1209" s="14" t="s">
        <v>83</v>
      </c>
      <c r="AY1209" s="175" t="s">
        <v>134</v>
      </c>
    </row>
    <row r="1210" spans="2:65" s="1" customFormat="1" ht="16.5" customHeight="1" x14ac:dyDescent="0.2">
      <c r="B1210" s="151"/>
      <c r="C1210" s="253">
        <v>88</v>
      </c>
      <c r="D1210" s="253" t="s">
        <v>347</v>
      </c>
      <c r="E1210" s="254" t="s">
        <v>718</v>
      </c>
      <c r="F1210" s="255" t="s">
        <v>719</v>
      </c>
      <c r="G1210" s="256" t="s">
        <v>493</v>
      </c>
      <c r="H1210" s="257">
        <v>2</v>
      </c>
      <c r="I1210" s="181"/>
      <c r="J1210" s="182">
        <f>ROUND(I1210*H1210,2)</f>
        <v>0</v>
      </c>
      <c r="K1210" s="180" t="s">
        <v>389</v>
      </c>
      <c r="L1210" s="183"/>
      <c r="M1210" s="184" t="s">
        <v>1</v>
      </c>
      <c r="N1210" s="185" t="s">
        <v>40</v>
      </c>
      <c r="O1210" s="54"/>
      <c r="P1210" s="157">
        <f>O1210*H1210</f>
        <v>0</v>
      </c>
      <c r="Q1210" s="157">
        <v>6.7499999999999999E-3</v>
      </c>
      <c r="R1210" s="157">
        <f>Q1210*H1210</f>
        <v>1.35E-2</v>
      </c>
      <c r="S1210" s="157">
        <v>0</v>
      </c>
      <c r="T1210" s="158">
        <f>S1210*H1210</f>
        <v>0</v>
      </c>
      <c r="AR1210" s="159" t="s">
        <v>214</v>
      </c>
      <c r="AT1210" s="159" t="s">
        <v>347</v>
      </c>
      <c r="AU1210" s="159" t="s">
        <v>85</v>
      </c>
      <c r="AY1210" s="16" t="s">
        <v>134</v>
      </c>
      <c r="BE1210" s="160">
        <f>IF(N1210="základní",J1210,0)</f>
        <v>0</v>
      </c>
      <c r="BF1210" s="160">
        <f>IF(N1210="snížená",J1210,0)</f>
        <v>0</v>
      </c>
      <c r="BG1210" s="160">
        <f>IF(N1210="zákl. přenesená",J1210,0)</f>
        <v>0</v>
      </c>
      <c r="BH1210" s="160">
        <f>IF(N1210="sníž. přenesená",J1210,0)</f>
        <v>0</v>
      </c>
      <c r="BI1210" s="160">
        <f>IF(N1210="nulová",J1210,0)</f>
        <v>0</v>
      </c>
      <c r="BJ1210" s="16" t="s">
        <v>83</v>
      </c>
      <c r="BK1210" s="160">
        <f>ROUND(I1210*H1210,2)</f>
        <v>0</v>
      </c>
      <c r="BL1210" s="16" t="s">
        <v>141</v>
      </c>
      <c r="BM1210" s="159" t="s">
        <v>720</v>
      </c>
    </row>
    <row r="1211" spans="2:65" s="1" customFormat="1" x14ac:dyDescent="0.2">
      <c r="B1211" s="31"/>
      <c r="C1211" s="237"/>
      <c r="D1211" s="238" t="s">
        <v>143</v>
      </c>
      <c r="E1211" s="237"/>
      <c r="F1211" s="239" t="s">
        <v>719</v>
      </c>
      <c r="G1211" s="237"/>
      <c r="H1211" s="237"/>
      <c r="I1211" s="90"/>
      <c r="L1211" s="31"/>
      <c r="M1211" s="161"/>
      <c r="N1211" s="54"/>
      <c r="O1211" s="54"/>
      <c r="P1211" s="54"/>
      <c r="Q1211" s="54"/>
      <c r="R1211" s="54"/>
      <c r="S1211" s="54"/>
      <c r="T1211" s="55"/>
      <c r="AT1211" s="16" t="s">
        <v>143</v>
      </c>
      <c r="AU1211" s="16" t="s">
        <v>85</v>
      </c>
    </row>
    <row r="1212" spans="2:65" s="12" customFormat="1" x14ac:dyDescent="0.2">
      <c r="B1212" s="162"/>
      <c r="C1212" s="241"/>
      <c r="D1212" s="238" t="s">
        <v>147</v>
      </c>
      <c r="E1212" s="242" t="s">
        <v>1</v>
      </c>
      <c r="F1212" s="243" t="s">
        <v>714</v>
      </c>
      <c r="G1212" s="241"/>
      <c r="H1212" s="242" t="s">
        <v>1</v>
      </c>
      <c r="I1212" s="164"/>
      <c r="L1212" s="162"/>
      <c r="M1212" s="165"/>
      <c r="N1212" s="166"/>
      <c r="O1212" s="166"/>
      <c r="P1212" s="166"/>
      <c r="Q1212" s="166"/>
      <c r="R1212" s="166"/>
      <c r="S1212" s="166"/>
      <c r="T1212" s="167"/>
      <c r="AT1212" s="163" t="s">
        <v>147</v>
      </c>
      <c r="AU1212" s="163" t="s">
        <v>85</v>
      </c>
      <c r="AV1212" s="12" t="s">
        <v>83</v>
      </c>
      <c r="AW1212" s="12" t="s">
        <v>32</v>
      </c>
      <c r="AX1212" s="12" t="s">
        <v>75</v>
      </c>
      <c r="AY1212" s="163" t="s">
        <v>134</v>
      </c>
    </row>
    <row r="1213" spans="2:65" s="12" customFormat="1" x14ac:dyDescent="0.2">
      <c r="B1213" s="162"/>
      <c r="C1213" s="241"/>
      <c r="D1213" s="238" t="s">
        <v>147</v>
      </c>
      <c r="E1213" s="242" t="s">
        <v>1</v>
      </c>
      <c r="F1213" s="243" t="s">
        <v>569</v>
      </c>
      <c r="G1213" s="241"/>
      <c r="H1213" s="242" t="s">
        <v>1</v>
      </c>
      <c r="I1213" s="164"/>
      <c r="L1213" s="162"/>
      <c r="M1213" s="165"/>
      <c r="N1213" s="166"/>
      <c r="O1213" s="166"/>
      <c r="P1213" s="166"/>
      <c r="Q1213" s="166"/>
      <c r="R1213" s="166"/>
      <c r="S1213" s="166"/>
      <c r="T1213" s="167"/>
      <c r="AT1213" s="163" t="s">
        <v>147</v>
      </c>
      <c r="AU1213" s="163" t="s">
        <v>85</v>
      </c>
      <c r="AV1213" s="12" t="s">
        <v>83</v>
      </c>
      <c r="AW1213" s="12" t="s">
        <v>32</v>
      </c>
      <c r="AX1213" s="12" t="s">
        <v>75</v>
      </c>
      <c r="AY1213" s="163" t="s">
        <v>134</v>
      </c>
    </row>
    <row r="1214" spans="2:65" s="12" customFormat="1" x14ac:dyDescent="0.2">
      <c r="B1214" s="162"/>
      <c r="C1214" s="241"/>
      <c r="D1214" s="238" t="s">
        <v>147</v>
      </c>
      <c r="E1214" s="242" t="s">
        <v>1</v>
      </c>
      <c r="F1214" s="243" t="s">
        <v>625</v>
      </c>
      <c r="G1214" s="241"/>
      <c r="H1214" s="242" t="s">
        <v>1</v>
      </c>
      <c r="I1214" s="164"/>
      <c r="L1214" s="162"/>
      <c r="M1214" s="165"/>
      <c r="N1214" s="166"/>
      <c r="O1214" s="166"/>
      <c r="P1214" s="166"/>
      <c r="Q1214" s="166"/>
      <c r="R1214" s="166"/>
      <c r="S1214" s="166"/>
      <c r="T1214" s="167"/>
      <c r="AT1214" s="163" t="s">
        <v>147</v>
      </c>
      <c r="AU1214" s="163" t="s">
        <v>85</v>
      </c>
      <c r="AV1214" s="12" t="s">
        <v>83</v>
      </c>
      <c r="AW1214" s="12" t="s">
        <v>32</v>
      </c>
      <c r="AX1214" s="12" t="s">
        <v>75</v>
      </c>
      <c r="AY1214" s="163" t="s">
        <v>134</v>
      </c>
    </row>
    <row r="1215" spans="2:65" s="13" customFormat="1" x14ac:dyDescent="0.2">
      <c r="B1215" s="168"/>
      <c r="C1215" s="244"/>
      <c r="D1215" s="238" t="s">
        <v>147</v>
      </c>
      <c r="E1215" s="245" t="s">
        <v>1</v>
      </c>
      <c r="F1215" s="246" t="s">
        <v>85</v>
      </c>
      <c r="G1215" s="244"/>
      <c r="H1215" s="247">
        <v>2</v>
      </c>
      <c r="I1215" s="170"/>
      <c r="L1215" s="168"/>
      <c r="M1215" s="171"/>
      <c r="N1215" s="172"/>
      <c r="O1215" s="172"/>
      <c r="P1215" s="172"/>
      <c r="Q1215" s="172"/>
      <c r="R1215" s="172"/>
      <c r="S1215" s="172"/>
      <c r="T1215" s="173"/>
      <c r="AT1215" s="169" t="s">
        <v>147</v>
      </c>
      <c r="AU1215" s="169" t="s">
        <v>85</v>
      </c>
      <c r="AV1215" s="13" t="s">
        <v>85</v>
      </c>
      <c r="AW1215" s="13" t="s">
        <v>32</v>
      </c>
      <c r="AX1215" s="13" t="s">
        <v>75</v>
      </c>
      <c r="AY1215" s="169" t="s">
        <v>134</v>
      </c>
    </row>
    <row r="1216" spans="2:65" s="14" customFormat="1" x14ac:dyDescent="0.2">
      <c r="B1216" s="174"/>
      <c r="C1216" s="248"/>
      <c r="D1216" s="238" t="s">
        <v>147</v>
      </c>
      <c r="E1216" s="249" t="s">
        <v>1</v>
      </c>
      <c r="F1216" s="250" t="s">
        <v>152</v>
      </c>
      <c r="G1216" s="248"/>
      <c r="H1216" s="251">
        <v>2</v>
      </c>
      <c r="I1216" s="176"/>
      <c r="L1216" s="174"/>
      <c r="M1216" s="177"/>
      <c r="N1216" s="178"/>
      <c r="O1216" s="178"/>
      <c r="P1216" s="178"/>
      <c r="Q1216" s="178"/>
      <c r="R1216" s="178"/>
      <c r="S1216" s="178"/>
      <c r="T1216" s="179"/>
      <c r="AT1216" s="175" t="s">
        <v>147</v>
      </c>
      <c r="AU1216" s="175" t="s">
        <v>85</v>
      </c>
      <c r="AV1216" s="14" t="s">
        <v>141</v>
      </c>
      <c r="AW1216" s="14" t="s">
        <v>32</v>
      </c>
      <c r="AX1216" s="14" t="s">
        <v>83</v>
      </c>
      <c r="AY1216" s="175" t="s">
        <v>134</v>
      </c>
    </row>
    <row r="1217" spans="2:65" s="1" customFormat="1" ht="16.5" customHeight="1" x14ac:dyDescent="0.2">
      <c r="B1217" s="151"/>
      <c r="C1217" s="253">
        <v>89</v>
      </c>
      <c r="D1217" s="253" t="s">
        <v>347</v>
      </c>
      <c r="E1217" s="254" t="s">
        <v>721</v>
      </c>
      <c r="F1217" s="255" t="s">
        <v>722</v>
      </c>
      <c r="G1217" s="256" t="s">
        <v>493</v>
      </c>
      <c r="H1217" s="257">
        <v>2</v>
      </c>
      <c r="I1217" s="181"/>
      <c r="J1217" s="182">
        <f>ROUND(I1217*H1217,2)</f>
        <v>0</v>
      </c>
      <c r="K1217" s="180" t="s">
        <v>389</v>
      </c>
      <c r="L1217" s="183"/>
      <c r="M1217" s="184" t="s">
        <v>1</v>
      </c>
      <c r="N1217" s="185" t="s">
        <v>40</v>
      </c>
      <c r="O1217" s="54"/>
      <c r="P1217" s="157">
        <f>O1217*H1217</f>
        <v>0</v>
      </c>
      <c r="Q1217" s="157">
        <v>9.5399999999999999E-3</v>
      </c>
      <c r="R1217" s="157">
        <f>Q1217*H1217</f>
        <v>1.908E-2</v>
      </c>
      <c r="S1217" s="157">
        <v>0</v>
      </c>
      <c r="T1217" s="158">
        <f>S1217*H1217</f>
        <v>0</v>
      </c>
      <c r="AR1217" s="159" t="s">
        <v>214</v>
      </c>
      <c r="AT1217" s="159" t="s">
        <v>347</v>
      </c>
      <c r="AU1217" s="159" t="s">
        <v>85</v>
      </c>
      <c r="AY1217" s="16" t="s">
        <v>134</v>
      </c>
      <c r="BE1217" s="160">
        <f>IF(N1217="základní",J1217,0)</f>
        <v>0</v>
      </c>
      <c r="BF1217" s="160">
        <f>IF(N1217="snížená",J1217,0)</f>
        <v>0</v>
      </c>
      <c r="BG1217" s="160">
        <f>IF(N1217="zákl. přenesená",J1217,0)</f>
        <v>0</v>
      </c>
      <c r="BH1217" s="160">
        <f>IF(N1217="sníž. přenesená",J1217,0)</f>
        <v>0</v>
      </c>
      <c r="BI1217" s="160">
        <f>IF(N1217="nulová",J1217,0)</f>
        <v>0</v>
      </c>
      <c r="BJ1217" s="16" t="s">
        <v>83</v>
      </c>
      <c r="BK1217" s="160">
        <f>ROUND(I1217*H1217,2)</f>
        <v>0</v>
      </c>
      <c r="BL1217" s="16" t="s">
        <v>141</v>
      </c>
      <c r="BM1217" s="159" t="s">
        <v>723</v>
      </c>
    </row>
    <row r="1218" spans="2:65" s="1" customFormat="1" x14ac:dyDescent="0.2">
      <c r="B1218" s="31"/>
      <c r="C1218" s="237"/>
      <c r="D1218" s="238" t="s">
        <v>143</v>
      </c>
      <c r="E1218" s="237"/>
      <c r="F1218" s="239" t="s">
        <v>722</v>
      </c>
      <c r="G1218" s="237"/>
      <c r="H1218" s="237"/>
      <c r="I1218" s="90"/>
      <c r="L1218" s="31"/>
      <c r="M1218" s="161"/>
      <c r="N1218" s="54"/>
      <c r="O1218" s="54"/>
      <c r="P1218" s="54"/>
      <c r="Q1218" s="54"/>
      <c r="R1218" s="54"/>
      <c r="S1218" s="54"/>
      <c r="T1218" s="55"/>
      <c r="AT1218" s="16" t="s">
        <v>143</v>
      </c>
      <c r="AU1218" s="16" t="s">
        <v>85</v>
      </c>
    </row>
    <row r="1219" spans="2:65" s="12" customFormat="1" x14ac:dyDescent="0.2">
      <c r="B1219" s="162"/>
      <c r="C1219" s="241"/>
      <c r="D1219" s="238" t="s">
        <v>147</v>
      </c>
      <c r="E1219" s="242" t="s">
        <v>1</v>
      </c>
      <c r="F1219" s="243" t="s">
        <v>712</v>
      </c>
      <c r="G1219" s="241"/>
      <c r="H1219" s="242" t="s">
        <v>1</v>
      </c>
      <c r="I1219" s="164"/>
      <c r="L1219" s="162"/>
      <c r="M1219" s="165"/>
      <c r="N1219" s="166"/>
      <c r="O1219" s="166"/>
      <c r="P1219" s="166"/>
      <c r="Q1219" s="166"/>
      <c r="R1219" s="166"/>
      <c r="S1219" s="166"/>
      <c r="T1219" s="167"/>
      <c r="AT1219" s="163" t="s">
        <v>147</v>
      </c>
      <c r="AU1219" s="163" t="s">
        <v>85</v>
      </c>
      <c r="AV1219" s="12" t="s">
        <v>83</v>
      </c>
      <c r="AW1219" s="12" t="s">
        <v>32</v>
      </c>
      <c r="AX1219" s="12" t="s">
        <v>75</v>
      </c>
      <c r="AY1219" s="163" t="s">
        <v>134</v>
      </c>
    </row>
    <row r="1220" spans="2:65" s="12" customFormat="1" x14ac:dyDescent="0.2">
      <c r="B1220" s="162"/>
      <c r="C1220" s="241"/>
      <c r="D1220" s="238" t="s">
        <v>147</v>
      </c>
      <c r="E1220" s="242" t="s">
        <v>1</v>
      </c>
      <c r="F1220" s="243" t="s">
        <v>569</v>
      </c>
      <c r="G1220" s="241"/>
      <c r="H1220" s="242" t="s">
        <v>1</v>
      </c>
      <c r="I1220" s="164"/>
      <c r="L1220" s="162"/>
      <c r="M1220" s="165"/>
      <c r="N1220" s="166"/>
      <c r="O1220" s="166"/>
      <c r="P1220" s="166"/>
      <c r="Q1220" s="166"/>
      <c r="R1220" s="166"/>
      <c r="S1220" s="166"/>
      <c r="T1220" s="167"/>
      <c r="AT1220" s="163" t="s">
        <v>147</v>
      </c>
      <c r="AU1220" s="163" t="s">
        <v>85</v>
      </c>
      <c r="AV1220" s="12" t="s">
        <v>83</v>
      </c>
      <c r="AW1220" s="12" t="s">
        <v>32</v>
      </c>
      <c r="AX1220" s="12" t="s">
        <v>75</v>
      </c>
      <c r="AY1220" s="163" t="s">
        <v>134</v>
      </c>
    </row>
    <row r="1221" spans="2:65" s="12" customFormat="1" x14ac:dyDescent="0.2">
      <c r="B1221" s="162"/>
      <c r="C1221" s="241"/>
      <c r="D1221" s="238" t="s">
        <v>147</v>
      </c>
      <c r="E1221" s="242" t="s">
        <v>1</v>
      </c>
      <c r="F1221" s="243" t="s">
        <v>625</v>
      </c>
      <c r="G1221" s="241"/>
      <c r="H1221" s="242" t="s">
        <v>1</v>
      </c>
      <c r="I1221" s="164"/>
      <c r="L1221" s="162"/>
      <c r="M1221" s="165"/>
      <c r="N1221" s="166"/>
      <c r="O1221" s="166"/>
      <c r="P1221" s="166"/>
      <c r="Q1221" s="166"/>
      <c r="R1221" s="166"/>
      <c r="S1221" s="166"/>
      <c r="T1221" s="167"/>
      <c r="AT1221" s="163" t="s">
        <v>147</v>
      </c>
      <c r="AU1221" s="163" t="s">
        <v>85</v>
      </c>
      <c r="AV1221" s="12" t="s">
        <v>83</v>
      </c>
      <c r="AW1221" s="12" t="s">
        <v>32</v>
      </c>
      <c r="AX1221" s="12" t="s">
        <v>75</v>
      </c>
      <c r="AY1221" s="163" t="s">
        <v>134</v>
      </c>
    </row>
    <row r="1222" spans="2:65" s="13" customFormat="1" x14ac:dyDescent="0.2">
      <c r="B1222" s="168"/>
      <c r="C1222" s="244"/>
      <c r="D1222" s="238" t="s">
        <v>147</v>
      </c>
      <c r="E1222" s="245" t="s">
        <v>1</v>
      </c>
      <c r="F1222" s="246" t="s">
        <v>85</v>
      </c>
      <c r="G1222" s="244"/>
      <c r="H1222" s="247">
        <v>2</v>
      </c>
      <c r="I1222" s="170"/>
      <c r="L1222" s="168"/>
      <c r="M1222" s="171"/>
      <c r="N1222" s="172"/>
      <c r="O1222" s="172"/>
      <c r="P1222" s="172"/>
      <c r="Q1222" s="172"/>
      <c r="R1222" s="172"/>
      <c r="S1222" s="172"/>
      <c r="T1222" s="173"/>
      <c r="AT1222" s="169" t="s">
        <v>147</v>
      </c>
      <c r="AU1222" s="169" t="s">
        <v>85</v>
      </c>
      <c r="AV1222" s="13" t="s">
        <v>85</v>
      </c>
      <c r="AW1222" s="13" t="s">
        <v>32</v>
      </c>
      <c r="AX1222" s="13" t="s">
        <v>75</v>
      </c>
      <c r="AY1222" s="169" t="s">
        <v>134</v>
      </c>
    </row>
    <row r="1223" spans="2:65" s="14" customFormat="1" x14ac:dyDescent="0.2">
      <c r="B1223" s="174"/>
      <c r="C1223" s="248"/>
      <c r="D1223" s="238" t="s">
        <v>147</v>
      </c>
      <c r="E1223" s="249" t="s">
        <v>1</v>
      </c>
      <c r="F1223" s="250" t="s">
        <v>152</v>
      </c>
      <c r="G1223" s="248"/>
      <c r="H1223" s="251">
        <v>2</v>
      </c>
      <c r="I1223" s="176"/>
      <c r="L1223" s="174"/>
      <c r="M1223" s="177"/>
      <c r="N1223" s="178"/>
      <c r="O1223" s="178"/>
      <c r="P1223" s="178"/>
      <c r="Q1223" s="178"/>
      <c r="R1223" s="178"/>
      <c r="S1223" s="178"/>
      <c r="T1223" s="179"/>
      <c r="AT1223" s="175" t="s">
        <v>147</v>
      </c>
      <c r="AU1223" s="175" t="s">
        <v>85</v>
      </c>
      <c r="AV1223" s="14" t="s">
        <v>141</v>
      </c>
      <c r="AW1223" s="14" t="s">
        <v>32</v>
      </c>
      <c r="AX1223" s="14" t="s">
        <v>83</v>
      </c>
      <c r="AY1223" s="175" t="s">
        <v>134</v>
      </c>
    </row>
    <row r="1224" spans="2:65" s="1" customFormat="1" ht="24" customHeight="1" x14ac:dyDescent="0.2">
      <c r="B1224" s="151"/>
      <c r="C1224" s="232">
        <v>90</v>
      </c>
      <c r="D1224" s="232" t="s">
        <v>136</v>
      </c>
      <c r="E1224" s="233" t="s">
        <v>724</v>
      </c>
      <c r="F1224" s="234" t="s">
        <v>725</v>
      </c>
      <c r="G1224" s="235" t="s">
        <v>493</v>
      </c>
      <c r="H1224" s="236">
        <v>1</v>
      </c>
      <c r="I1224" s="153"/>
      <c r="J1224" s="154">
        <f>ROUND(I1224*H1224,2)</f>
        <v>0</v>
      </c>
      <c r="K1224" s="152" t="s">
        <v>389</v>
      </c>
      <c r="L1224" s="31"/>
      <c r="M1224" s="155" t="s">
        <v>1</v>
      </c>
      <c r="N1224" s="156" t="s">
        <v>40</v>
      </c>
      <c r="O1224" s="54"/>
      <c r="P1224" s="157">
        <f>O1224*H1224</f>
        <v>0</v>
      </c>
      <c r="Q1224" s="157">
        <v>0</v>
      </c>
      <c r="R1224" s="157">
        <f>Q1224*H1224</f>
        <v>0</v>
      </c>
      <c r="S1224" s="157">
        <v>0</v>
      </c>
      <c r="T1224" s="158">
        <f>S1224*H1224</f>
        <v>0</v>
      </c>
      <c r="AR1224" s="159" t="s">
        <v>141</v>
      </c>
      <c r="AT1224" s="159" t="s">
        <v>136</v>
      </c>
      <c r="AU1224" s="159" t="s">
        <v>85</v>
      </c>
      <c r="AY1224" s="16" t="s">
        <v>134</v>
      </c>
      <c r="BE1224" s="160">
        <f>IF(N1224="základní",J1224,0)</f>
        <v>0</v>
      </c>
      <c r="BF1224" s="160">
        <f>IF(N1224="snížená",J1224,0)</f>
        <v>0</v>
      </c>
      <c r="BG1224" s="160">
        <f>IF(N1224="zákl. přenesená",J1224,0)</f>
        <v>0</v>
      </c>
      <c r="BH1224" s="160">
        <f>IF(N1224="sníž. přenesená",J1224,0)</f>
        <v>0</v>
      </c>
      <c r="BI1224" s="160">
        <f>IF(N1224="nulová",J1224,0)</f>
        <v>0</v>
      </c>
      <c r="BJ1224" s="16" t="s">
        <v>83</v>
      </c>
      <c r="BK1224" s="160">
        <f>ROUND(I1224*H1224,2)</f>
        <v>0</v>
      </c>
      <c r="BL1224" s="16" t="s">
        <v>141</v>
      </c>
      <c r="BM1224" s="159" t="s">
        <v>726</v>
      </c>
    </row>
    <row r="1225" spans="2:65" s="1" customFormat="1" ht="19.5" x14ac:dyDescent="0.2">
      <c r="B1225" s="31"/>
      <c r="C1225" s="237"/>
      <c r="D1225" s="238" t="s">
        <v>143</v>
      </c>
      <c r="E1225" s="237"/>
      <c r="F1225" s="239" t="s">
        <v>727</v>
      </c>
      <c r="G1225" s="237"/>
      <c r="H1225" s="237"/>
      <c r="I1225" s="90"/>
      <c r="L1225" s="31"/>
      <c r="M1225" s="161"/>
      <c r="N1225" s="54"/>
      <c r="O1225" s="54"/>
      <c r="P1225" s="54"/>
      <c r="Q1225" s="54"/>
      <c r="R1225" s="54"/>
      <c r="S1225" s="54"/>
      <c r="T1225" s="55"/>
      <c r="AT1225" s="16" t="s">
        <v>143</v>
      </c>
      <c r="AU1225" s="16" t="s">
        <v>85</v>
      </c>
    </row>
    <row r="1226" spans="2:65" s="12" customFormat="1" ht="22.5" x14ac:dyDescent="0.2">
      <c r="B1226" s="162"/>
      <c r="C1226" s="241"/>
      <c r="D1226" s="238" t="s">
        <v>147</v>
      </c>
      <c r="E1226" s="242" t="s">
        <v>1</v>
      </c>
      <c r="F1226" s="243" t="s">
        <v>728</v>
      </c>
      <c r="G1226" s="241"/>
      <c r="H1226" s="242" t="s">
        <v>1</v>
      </c>
      <c r="I1226" s="164"/>
      <c r="L1226" s="162"/>
      <c r="M1226" s="165"/>
      <c r="N1226" s="166"/>
      <c r="O1226" s="166"/>
      <c r="P1226" s="166"/>
      <c r="Q1226" s="166"/>
      <c r="R1226" s="166"/>
      <c r="S1226" s="166"/>
      <c r="T1226" s="167"/>
      <c r="AT1226" s="163" t="s">
        <v>147</v>
      </c>
      <c r="AU1226" s="163" t="s">
        <v>85</v>
      </c>
      <c r="AV1226" s="12" t="s">
        <v>83</v>
      </c>
      <c r="AW1226" s="12" t="s">
        <v>32</v>
      </c>
      <c r="AX1226" s="12" t="s">
        <v>75</v>
      </c>
      <c r="AY1226" s="163" t="s">
        <v>134</v>
      </c>
    </row>
    <row r="1227" spans="2:65" s="12" customFormat="1" x14ac:dyDescent="0.2">
      <c r="B1227" s="162"/>
      <c r="C1227" s="241"/>
      <c r="D1227" s="238" t="s">
        <v>147</v>
      </c>
      <c r="E1227" s="242" t="s">
        <v>1</v>
      </c>
      <c r="F1227" s="243" t="s">
        <v>729</v>
      </c>
      <c r="G1227" s="241"/>
      <c r="H1227" s="242" t="s">
        <v>1</v>
      </c>
      <c r="I1227" s="164"/>
      <c r="L1227" s="162"/>
      <c r="M1227" s="165"/>
      <c r="N1227" s="166"/>
      <c r="O1227" s="166"/>
      <c r="P1227" s="166"/>
      <c r="Q1227" s="166"/>
      <c r="R1227" s="166"/>
      <c r="S1227" s="166"/>
      <c r="T1227" s="167"/>
      <c r="AT1227" s="163" t="s">
        <v>147</v>
      </c>
      <c r="AU1227" s="163" t="s">
        <v>85</v>
      </c>
      <c r="AV1227" s="12" t="s">
        <v>83</v>
      </c>
      <c r="AW1227" s="12" t="s">
        <v>32</v>
      </c>
      <c r="AX1227" s="12" t="s">
        <v>75</v>
      </c>
      <c r="AY1227" s="163" t="s">
        <v>134</v>
      </c>
    </row>
    <row r="1228" spans="2:65" s="12" customFormat="1" x14ac:dyDescent="0.2">
      <c r="B1228" s="162"/>
      <c r="C1228" s="241"/>
      <c r="D1228" s="238" t="s">
        <v>147</v>
      </c>
      <c r="E1228" s="242" t="s">
        <v>1</v>
      </c>
      <c r="F1228" s="243" t="s">
        <v>569</v>
      </c>
      <c r="G1228" s="241"/>
      <c r="H1228" s="242" t="s">
        <v>1</v>
      </c>
      <c r="I1228" s="164"/>
      <c r="L1228" s="162"/>
      <c r="M1228" s="165"/>
      <c r="N1228" s="166"/>
      <c r="O1228" s="166"/>
      <c r="P1228" s="166"/>
      <c r="Q1228" s="166"/>
      <c r="R1228" s="166"/>
      <c r="S1228" s="166"/>
      <c r="T1228" s="167"/>
      <c r="AT1228" s="163" t="s">
        <v>147</v>
      </c>
      <c r="AU1228" s="163" t="s">
        <v>85</v>
      </c>
      <c r="AV1228" s="12" t="s">
        <v>83</v>
      </c>
      <c r="AW1228" s="12" t="s">
        <v>32</v>
      </c>
      <c r="AX1228" s="12" t="s">
        <v>75</v>
      </c>
      <c r="AY1228" s="163" t="s">
        <v>134</v>
      </c>
    </row>
    <row r="1229" spans="2:65" s="12" customFormat="1" x14ac:dyDescent="0.2">
      <c r="B1229" s="162"/>
      <c r="C1229" s="241"/>
      <c r="D1229" s="238" t="s">
        <v>147</v>
      </c>
      <c r="E1229" s="242" t="s">
        <v>1</v>
      </c>
      <c r="F1229" s="243" t="s">
        <v>665</v>
      </c>
      <c r="G1229" s="241"/>
      <c r="H1229" s="242" t="s">
        <v>1</v>
      </c>
      <c r="I1229" s="164"/>
      <c r="L1229" s="162"/>
      <c r="M1229" s="165"/>
      <c r="N1229" s="166"/>
      <c r="O1229" s="166"/>
      <c r="P1229" s="166"/>
      <c r="Q1229" s="166"/>
      <c r="R1229" s="166"/>
      <c r="S1229" s="166"/>
      <c r="T1229" s="167"/>
      <c r="AT1229" s="163" t="s">
        <v>147</v>
      </c>
      <c r="AU1229" s="163" t="s">
        <v>85</v>
      </c>
      <c r="AV1229" s="12" t="s">
        <v>83</v>
      </c>
      <c r="AW1229" s="12" t="s">
        <v>32</v>
      </c>
      <c r="AX1229" s="12" t="s">
        <v>75</v>
      </c>
      <c r="AY1229" s="163" t="s">
        <v>134</v>
      </c>
    </row>
    <row r="1230" spans="2:65" s="13" customFormat="1" x14ac:dyDescent="0.2">
      <c r="B1230" s="168"/>
      <c r="C1230" s="244"/>
      <c r="D1230" s="238" t="s">
        <v>147</v>
      </c>
      <c r="E1230" s="245" t="s">
        <v>1</v>
      </c>
      <c r="F1230" s="246" t="s">
        <v>83</v>
      </c>
      <c r="G1230" s="244"/>
      <c r="H1230" s="247">
        <v>1</v>
      </c>
      <c r="I1230" s="170"/>
      <c r="L1230" s="168"/>
      <c r="M1230" s="171"/>
      <c r="N1230" s="172"/>
      <c r="O1230" s="172"/>
      <c r="P1230" s="172"/>
      <c r="Q1230" s="172"/>
      <c r="R1230" s="172"/>
      <c r="S1230" s="172"/>
      <c r="T1230" s="173"/>
      <c r="AT1230" s="169" t="s">
        <v>147</v>
      </c>
      <c r="AU1230" s="169" t="s">
        <v>85</v>
      </c>
      <c r="AV1230" s="13" t="s">
        <v>85</v>
      </c>
      <c r="AW1230" s="13" t="s">
        <v>32</v>
      </c>
      <c r="AX1230" s="13" t="s">
        <v>75</v>
      </c>
      <c r="AY1230" s="169" t="s">
        <v>134</v>
      </c>
    </row>
    <row r="1231" spans="2:65" s="14" customFormat="1" x14ac:dyDescent="0.2">
      <c r="B1231" s="174"/>
      <c r="C1231" s="248"/>
      <c r="D1231" s="238" t="s">
        <v>147</v>
      </c>
      <c r="E1231" s="249" t="s">
        <v>1</v>
      </c>
      <c r="F1231" s="250" t="s">
        <v>152</v>
      </c>
      <c r="G1231" s="248"/>
      <c r="H1231" s="251">
        <v>1</v>
      </c>
      <c r="I1231" s="176"/>
      <c r="L1231" s="174"/>
      <c r="M1231" s="177"/>
      <c r="N1231" s="178"/>
      <c r="O1231" s="178"/>
      <c r="P1231" s="178"/>
      <c r="Q1231" s="178"/>
      <c r="R1231" s="178"/>
      <c r="S1231" s="178"/>
      <c r="T1231" s="179"/>
      <c r="AT1231" s="175" t="s">
        <v>147</v>
      </c>
      <c r="AU1231" s="175" t="s">
        <v>85</v>
      </c>
      <c r="AV1231" s="14" t="s">
        <v>141</v>
      </c>
      <c r="AW1231" s="14" t="s">
        <v>32</v>
      </c>
      <c r="AX1231" s="14" t="s">
        <v>83</v>
      </c>
      <c r="AY1231" s="175" t="s">
        <v>134</v>
      </c>
    </row>
    <row r="1232" spans="2:65" s="1" customFormat="1" ht="16.5" customHeight="1" x14ac:dyDescent="0.2">
      <c r="B1232" s="151"/>
      <c r="C1232" s="253">
        <v>91</v>
      </c>
      <c r="D1232" s="253" t="s">
        <v>347</v>
      </c>
      <c r="E1232" s="254" t="s">
        <v>730</v>
      </c>
      <c r="F1232" s="255" t="s">
        <v>731</v>
      </c>
      <c r="G1232" s="256" t="s">
        <v>493</v>
      </c>
      <c r="H1232" s="257">
        <v>1</v>
      </c>
      <c r="I1232" s="181"/>
      <c r="J1232" s="182">
        <f>ROUND(I1232*H1232,2)</f>
        <v>0</v>
      </c>
      <c r="K1232" s="180" t="s">
        <v>389</v>
      </c>
      <c r="L1232" s="183"/>
      <c r="M1232" s="184" t="s">
        <v>1</v>
      </c>
      <c r="N1232" s="185" t="s">
        <v>40</v>
      </c>
      <c r="O1232" s="54"/>
      <c r="P1232" s="157">
        <f>O1232*H1232</f>
        <v>0</v>
      </c>
      <c r="Q1232" s="157">
        <v>1.5140000000000001E-2</v>
      </c>
      <c r="R1232" s="157">
        <f>Q1232*H1232</f>
        <v>1.5140000000000001E-2</v>
      </c>
      <c r="S1232" s="157">
        <v>0</v>
      </c>
      <c r="T1232" s="158">
        <f>S1232*H1232</f>
        <v>0</v>
      </c>
      <c r="AR1232" s="159" t="s">
        <v>214</v>
      </c>
      <c r="AT1232" s="159" t="s">
        <v>347</v>
      </c>
      <c r="AU1232" s="159" t="s">
        <v>85</v>
      </c>
      <c r="AY1232" s="16" t="s">
        <v>134</v>
      </c>
      <c r="BE1232" s="160">
        <f>IF(N1232="základní",J1232,0)</f>
        <v>0</v>
      </c>
      <c r="BF1232" s="160">
        <f>IF(N1232="snížená",J1232,0)</f>
        <v>0</v>
      </c>
      <c r="BG1232" s="160">
        <f>IF(N1232="zákl. přenesená",J1232,0)</f>
        <v>0</v>
      </c>
      <c r="BH1232" s="160">
        <f>IF(N1232="sníž. přenesená",J1232,0)</f>
        <v>0</v>
      </c>
      <c r="BI1232" s="160">
        <f>IF(N1232="nulová",J1232,0)</f>
        <v>0</v>
      </c>
      <c r="BJ1232" s="16" t="s">
        <v>83</v>
      </c>
      <c r="BK1232" s="160">
        <f>ROUND(I1232*H1232,2)</f>
        <v>0</v>
      </c>
      <c r="BL1232" s="16" t="s">
        <v>141</v>
      </c>
      <c r="BM1232" s="159" t="s">
        <v>732</v>
      </c>
    </row>
    <row r="1233" spans="2:65" s="1" customFormat="1" x14ac:dyDescent="0.2">
      <c r="B1233" s="31"/>
      <c r="C1233" s="237"/>
      <c r="D1233" s="238" t="s">
        <v>143</v>
      </c>
      <c r="E1233" s="237"/>
      <c r="F1233" s="239" t="s">
        <v>731</v>
      </c>
      <c r="G1233" s="237"/>
      <c r="H1233" s="237"/>
      <c r="I1233" s="90"/>
      <c r="L1233" s="31"/>
      <c r="M1233" s="161"/>
      <c r="N1233" s="54"/>
      <c r="O1233" s="54"/>
      <c r="P1233" s="54"/>
      <c r="Q1233" s="54"/>
      <c r="R1233" s="54"/>
      <c r="S1233" s="54"/>
      <c r="T1233" s="55"/>
      <c r="AT1233" s="16" t="s">
        <v>143</v>
      </c>
      <c r="AU1233" s="16" t="s">
        <v>85</v>
      </c>
    </row>
    <row r="1234" spans="2:65" s="12" customFormat="1" x14ac:dyDescent="0.2">
      <c r="B1234" s="162"/>
      <c r="C1234" s="241"/>
      <c r="D1234" s="238" t="s">
        <v>147</v>
      </c>
      <c r="E1234" s="242" t="s">
        <v>1</v>
      </c>
      <c r="F1234" s="243" t="s">
        <v>729</v>
      </c>
      <c r="G1234" s="241"/>
      <c r="H1234" s="242" t="s">
        <v>1</v>
      </c>
      <c r="I1234" s="164"/>
      <c r="L1234" s="162"/>
      <c r="M1234" s="165"/>
      <c r="N1234" s="166"/>
      <c r="O1234" s="166"/>
      <c r="P1234" s="166"/>
      <c r="Q1234" s="166"/>
      <c r="R1234" s="166"/>
      <c r="S1234" s="166"/>
      <c r="T1234" s="167"/>
      <c r="AT1234" s="163" t="s">
        <v>147</v>
      </c>
      <c r="AU1234" s="163" t="s">
        <v>85</v>
      </c>
      <c r="AV1234" s="12" t="s">
        <v>83</v>
      </c>
      <c r="AW1234" s="12" t="s">
        <v>32</v>
      </c>
      <c r="AX1234" s="12" t="s">
        <v>75</v>
      </c>
      <c r="AY1234" s="163" t="s">
        <v>134</v>
      </c>
    </row>
    <row r="1235" spans="2:65" s="12" customFormat="1" x14ac:dyDescent="0.2">
      <c r="B1235" s="162"/>
      <c r="C1235" s="241"/>
      <c r="D1235" s="238" t="s">
        <v>147</v>
      </c>
      <c r="E1235" s="242" t="s">
        <v>1</v>
      </c>
      <c r="F1235" s="243" t="s">
        <v>569</v>
      </c>
      <c r="G1235" s="241"/>
      <c r="H1235" s="242" t="s">
        <v>1</v>
      </c>
      <c r="I1235" s="164"/>
      <c r="L1235" s="162"/>
      <c r="M1235" s="165"/>
      <c r="N1235" s="166"/>
      <c r="O1235" s="166"/>
      <c r="P1235" s="166"/>
      <c r="Q1235" s="166"/>
      <c r="R1235" s="166"/>
      <c r="S1235" s="166"/>
      <c r="T1235" s="167"/>
      <c r="AT1235" s="163" t="s">
        <v>147</v>
      </c>
      <c r="AU1235" s="163" t="s">
        <v>85</v>
      </c>
      <c r="AV1235" s="12" t="s">
        <v>83</v>
      </c>
      <c r="AW1235" s="12" t="s">
        <v>32</v>
      </c>
      <c r="AX1235" s="12" t="s">
        <v>75</v>
      </c>
      <c r="AY1235" s="163" t="s">
        <v>134</v>
      </c>
    </row>
    <row r="1236" spans="2:65" s="12" customFormat="1" x14ac:dyDescent="0.2">
      <c r="B1236" s="162"/>
      <c r="C1236" s="241"/>
      <c r="D1236" s="238" t="s">
        <v>147</v>
      </c>
      <c r="E1236" s="242" t="s">
        <v>1</v>
      </c>
      <c r="F1236" s="243" t="s">
        <v>665</v>
      </c>
      <c r="G1236" s="241"/>
      <c r="H1236" s="242" t="s">
        <v>1</v>
      </c>
      <c r="I1236" s="164"/>
      <c r="L1236" s="162"/>
      <c r="M1236" s="165"/>
      <c r="N1236" s="166"/>
      <c r="O1236" s="166"/>
      <c r="P1236" s="166"/>
      <c r="Q1236" s="166"/>
      <c r="R1236" s="166"/>
      <c r="S1236" s="166"/>
      <c r="T1236" s="167"/>
      <c r="AT1236" s="163" t="s">
        <v>147</v>
      </c>
      <c r="AU1236" s="163" t="s">
        <v>85</v>
      </c>
      <c r="AV1236" s="12" t="s">
        <v>83</v>
      </c>
      <c r="AW1236" s="12" t="s">
        <v>32</v>
      </c>
      <c r="AX1236" s="12" t="s">
        <v>75</v>
      </c>
      <c r="AY1236" s="163" t="s">
        <v>134</v>
      </c>
    </row>
    <row r="1237" spans="2:65" s="13" customFormat="1" x14ac:dyDescent="0.2">
      <c r="B1237" s="168"/>
      <c r="C1237" s="244"/>
      <c r="D1237" s="238" t="s">
        <v>147</v>
      </c>
      <c r="E1237" s="245" t="s">
        <v>1</v>
      </c>
      <c r="F1237" s="246" t="s">
        <v>83</v>
      </c>
      <c r="G1237" s="244"/>
      <c r="H1237" s="247">
        <v>1</v>
      </c>
      <c r="I1237" s="170"/>
      <c r="L1237" s="168"/>
      <c r="M1237" s="171"/>
      <c r="N1237" s="172"/>
      <c r="O1237" s="172"/>
      <c r="P1237" s="172"/>
      <c r="Q1237" s="172"/>
      <c r="R1237" s="172"/>
      <c r="S1237" s="172"/>
      <c r="T1237" s="173"/>
      <c r="AT1237" s="169" t="s">
        <v>147</v>
      </c>
      <c r="AU1237" s="169" t="s">
        <v>85</v>
      </c>
      <c r="AV1237" s="13" t="s">
        <v>85</v>
      </c>
      <c r="AW1237" s="13" t="s">
        <v>32</v>
      </c>
      <c r="AX1237" s="13" t="s">
        <v>75</v>
      </c>
      <c r="AY1237" s="169" t="s">
        <v>134</v>
      </c>
    </row>
    <row r="1238" spans="2:65" s="14" customFormat="1" x14ac:dyDescent="0.2">
      <c r="B1238" s="174"/>
      <c r="C1238" s="248"/>
      <c r="D1238" s="238" t="s">
        <v>147</v>
      </c>
      <c r="E1238" s="249" t="s">
        <v>1</v>
      </c>
      <c r="F1238" s="250" t="s">
        <v>152</v>
      </c>
      <c r="G1238" s="248"/>
      <c r="H1238" s="251">
        <v>1</v>
      </c>
      <c r="I1238" s="176"/>
      <c r="L1238" s="174"/>
      <c r="M1238" s="177"/>
      <c r="N1238" s="178"/>
      <c r="O1238" s="178"/>
      <c r="P1238" s="178"/>
      <c r="Q1238" s="178"/>
      <c r="R1238" s="178"/>
      <c r="S1238" s="178"/>
      <c r="T1238" s="179"/>
      <c r="AT1238" s="175" t="s">
        <v>147</v>
      </c>
      <c r="AU1238" s="175" t="s">
        <v>85</v>
      </c>
      <c r="AV1238" s="14" t="s">
        <v>141</v>
      </c>
      <c r="AW1238" s="14" t="s">
        <v>32</v>
      </c>
      <c r="AX1238" s="14" t="s">
        <v>83</v>
      </c>
      <c r="AY1238" s="175" t="s">
        <v>134</v>
      </c>
    </row>
    <row r="1239" spans="2:65" s="1" customFormat="1" ht="16.5" customHeight="1" x14ac:dyDescent="0.2">
      <c r="B1239" s="151"/>
      <c r="C1239" s="232">
        <v>92</v>
      </c>
      <c r="D1239" s="232" t="s">
        <v>136</v>
      </c>
      <c r="E1239" s="233" t="s">
        <v>733</v>
      </c>
      <c r="F1239" s="234" t="s">
        <v>734</v>
      </c>
      <c r="G1239" s="235" t="s">
        <v>163</v>
      </c>
      <c r="H1239" s="236">
        <v>4.5999999999999996</v>
      </c>
      <c r="I1239" s="153"/>
      <c r="J1239" s="154">
        <f>ROUND(I1239*H1239,2)</f>
        <v>0</v>
      </c>
      <c r="K1239" s="152" t="s">
        <v>389</v>
      </c>
      <c r="L1239" s="31"/>
      <c r="M1239" s="155" t="s">
        <v>1</v>
      </c>
      <c r="N1239" s="156" t="s">
        <v>40</v>
      </c>
      <c r="O1239" s="54"/>
      <c r="P1239" s="157">
        <f>O1239*H1239</f>
        <v>0</v>
      </c>
      <c r="Q1239" s="157">
        <v>0</v>
      </c>
      <c r="R1239" s="157">
        <f>Q1239*H1239</f>
        <v>0</v>
      </c>
      <c r="S1239" s="157">
        <v>3.64E-3</v>
      </c>
      <c r="T1239" s="158">
        <f>S1239*H1239</f>
        <v>1.6743999999999998E-2</v>
      </c>
      <c r="AR1239" s="159" t="s">
        <v>282</v>
      </c>
      <c r="AT1239" s="159" t="s">
        <v>136</v>
      </c>
      <c r="AU1239" s="159" t="s">
        <v>85</v>
      </c>
      <c r="AY1239" s="16" t="s">
        <v>134</v>
      </c>
      <c r="BE1239" s="160">
        <f>IF(N1239="základní",J1239,0)</f>
        <v>0</v>
      </c>
      <c r="BF1239" s="160">
        <f>IF(N1239="snížená",J1239,0)</f>
        <v>0</v>
      </c>
      <c r="BG1239" s="160">
        <f>IF(N1239="zákl. přenesená",J1239,0)</f>
        <v>0</v>
      </c>
      <c r="BH1239" s="160">
        <f>IF(N1239="sníž. přenesená",J1239,0)</f>
        <v>0</v>
      </c>
      <c r="BI1239" s="160">
        <f>IF(N1239="nulová",J1239,0)</f>
        <v>0</v>
      </c>
      <c r="BJ1239" s="16" t="s">
        <v>83</v>
      </c>
      <c r="BK1239" s="160">
        <f>ROUND(I1239*H1239,2)</f>
        <v>0</v>
      </c>
      <c r="BL1239" s="16" t="s">
        <v>282</v>
      </c>
      <c r="BM1239" s="159" t="s">
        <v>735</v>
      </c>
    </row>
    <row r="1240" spans="2:65" s="1" customFormat="1" x14ac:dyDescent="0.2">
      <c r="B1240" s="31"/>
      <c r="C1240" s="237"/>
      <c r="D1240" s="238" t="s">
        <v>143</v>
      </c>
      <c r="E1240" s="237"/>
      <c r="F1240" s="239" t="s">
        <v>736</v>
      </c>
      <c r="G1240" s="237"/>
      <c r="H1240" s="237"/>
      <c r="I1240" s="90"/>
      <c r="L1240" s="31"/>
      <c r="M1240" s="161"/>
      <c r="N1240" s="54"/>
      <c r="O1240" s="54"/>
      <c r="P1240" s="54"/>
      <c r="Q1240" s="54"/>
      <c r="R1240" s="54"/>
      <c r="S1240" s="54"/>
      <c r="T1240" s="55"/>
      <c r="AT1240" s="16" t="s">
        <v>143</v>
      </c>
      <c r="AU1240" s="16" t="s">
        <v>85</v>
      </c>
    </row>
    <row r="1241" spans="2:65" s="12" customFormat="1" x14ac:dyDescent="0.2">
      <c r="B1241" s="162"/>
      <c r="C1241" s="241"/>
      <c r="D1241" s="238" t="s">
        <v>147</v>
      </c>
      <c r="E1241" s="242" t="s">
        <v>1</v>
      </c>
      <c r="F1241" s="243" t="s">
        <v>148</v>
      </c>
      <c r="G1241" s="241"/>
      <c r="H1241" s="242" t="s">
        <v>1</v>
      </c>
      <c r="I1241" s="164"/>
      <c r="L1241" s="162"/>
      <c r="M1241" s="165"/>
      <c r="N1241" s="166"/>
      <c r="O1241" s="166"/>
      <c r="P1241" s="166"/>
      <c r="Q1241" s="166"/>
      <c r="R1241" s="166"/>
      <c r="S1241" s="166"/>
      <c r="T1241" s="167"/>
      <c r="AT1241" s="163" t="s">
        <v>147</v>
      </c>
      <c r="AU1241" s="163" t="s">
        <v>85</v>
      </c>
      <c r="AV1241" s="12" t="s">
        <v>83</v>
      </c>
      <c r="AW1241" s="12" t="s">
        <v>32</v>
      </c>
      <c r="AX1241" s="12" t="s">
        <v>75</v>
      </c>
      <c r="AY1241" s="163" t="s">
        <v>134</v>
      </c>
    </row>
    <row r="1242" spans="2:65" s="12" customFormat="1" x14ac:dyDescent="0.2">
      <c r="B1242" s="162"/>
      <c r="C1242" s="241"/>
      <c r="D1242" s="238" t="s">
        <v>147</v>
      </c>
      <c r="E1242" s="242" t="s">
        <v>1</v>
      </c>
      <c r="F1242" s="243" t="s">
        <v>587</v>
      </c>
      <c r="G1242" s="241"/>
      <c r="H1242" s="242" t="s">
        <v>1</v>
      </c>
      <c r="I1242" s="164"/>
      <c r="L1242" s="162"/>
      <c r="M1242" s="165"/>
      <c r="N1242" s="166"/>
      <c r="O1242" s="166"/>
      <c r="P1242" s="166"/>
      <c r="Q1242" s="166"/>
      <c r="R1242" s="166"/>
      <c r="S1242" s="166"/>
      <c r="T1242" s="167"/>
      <c r="AT1242" s="163" t="s">
        <v>147</v>
      </c>
      <c r="AU1242" s="163" t="s">
        <v>85</v>
      </c>
      <c r="AV1242" s="12" t="s">
        <v>83</v>
      </c>
      <c r="AW1242" s="12" t="s">
        <v>32</v>
      </c>
      <c r="AX1242" s="12" t="s">
        <v>75</v>
      </c>
      <c r="AY1242" s="163" t="s">
        <v>134</v>
      </c>
    </row>
    <row r="1243" spans="2:65" s="12" customFormat="1" x14ac:dyDescent="0.2">
      <c r="B1243" s="162"/>
      <c r="C1243" s="241"/>
      <c r="D1243" s="238" t="s">
        <v>147</v>
      </c>
      <c r="E1243" s="242" t="s">
        <v>1</v>
      </c>
      <c r="F1243" s="243" t="s">
        <v>588</v>
      </c>
      <c r="G1243" s="241"/>
      <c r="H1243" s="242" t="s">
        <v>1</v>
      </c>
      <c r="I1243" s="164"/>
      <c r="L1243" s="162"/>
      <c r="M1243" s="165"/>
      <c r="N1243" s="166"/>
      <c r="O1243" s="166"/>
      <c r="P1243" s="166"/>
      <c r="Q1243" s="166"/>
      <c r="R1243" s="166"/>
      <c r="S1243" s="166"/>
      <c r="T1243" s="167"/>
      <c r="AT1243" s="163" t="s">
        <v>147</v>
      </c>
      <c r="AU1243" s="163" t="s">
        <v>85</v>
      </c>
      <c r="AV1243" s="12" t="s">
        <v>83</v>
      </c>
      <c r="AW1243" s="12" t="s">
        <v>32</v>
      </c>
      <c r="AX1243" s="12" t="s">
        <v>75</v>
      </c>
      <c r="AY1243" s="163" t="s">
        <v>134</v>
      </c>
    </row>
    <row r="1244" spans="2:65" s="13" customFormat="1" x14ac:dyDescent="0.2">
      <c r="B1244" s="168"/>
      <c r="C1244" s="244"/>
      <c r="D1244" s="238" t="s">
        <v>147</v>
      </c>
      <c r="E1244" s="245" t="s">
        <v>1</v>
      </c>
      <c r="F1244" s="246" t="s">
        <v>737</v>
      </c>
      <c r="G1244" s="244"/>
      <c r="H1244" s="247">
        <v>4.5999999999999996</v>
      </c>
      <c r="I1244" s="170"/>
      <c r="L1244" s="168"/>
      <c r="M1244" s="171"/>
      <c r="N1244" s="172"/>
      <c r="O1244" s="172"/>
      <c r="P1244" s="172"/>
      <c r="Q1244" s="172"/>
      <c r="R1244" s="172"/>
      <c r="S1244" s="172"/>
      <c r="T1244" s="173"/>
      <c r="AT1244" s="169" t="s">
        <v>147</v>
      </c>
      <c r="AU1244" s="169" t="s">
        <v>85</v>
      </c>
      <c r="AV1244" s="13" t="s">
        <v>85</v>
      </c>
      <c r="AW1244" s="13" t="s">
        <v>32</v>
      </c>
      <c r="AX1244" s="13" t="s">
        <v>75</v>
      </c>
      <c r="AY1244" s="169" t="s">
        <v>134</v>
      </c>
    </row>
    <row r="1245" spans="2:65" s="14" customFormat="1" x14ac:dyDescent="0.2">
      <c r="B1245" s="174"/>
      <c r="C1245" s="248"/>
      <c r="D1245" s="238" t="s">
        <v>147</v>
      </c>
      <c r="E1245" s="249" t="s">
        <v>1</v>
      </c>
      <c r="F1245" s="250" t="s">
        <v>152</v>
      </c>
      <c r="G1245" s="248"/>
      <c r="H1245" s="251">
        <v>4.5999999999999996</v>
      </c>
      <c r="I1245" s="176"/>
      <c r="L1245" s="174"/>
      <c r="M1245" s="177"/>
      <c r="N1245" s="178"/>
      <c r="O1245" s="178"/>
      <c r="P1245" s="178"/>
      <c r="Q1245" s="178"/>
      <c r="R1245" s="178"/>
      <c r="S1245" s="178"/>
      <c r="T1245" s="179"/>
      <c r="AT1245" s="175" t="s">
        <v>147</v>
      </c>
      <c r="AU1245" s="175" t="s">
        <v>85</v>
      </c>
      <c r="AV1245" s="14" t="s">
        <v>141</v>
      </c>
      <c r="AW1245" s="14" t="s">
        <v>32</v>
      </c>
      <c r="AX1245" s="14" t="s">
        <v>83</v>
      </c>
      <c r="AY1245" s="175" t="s">
        <v>134</v>
      </c>
    </row>
    <row r="1246" spans="2:65" s="1" customFormat="1" ht="24" customHeight="1" x14ac:dyDescent="0.2">
      <c r="B1246" s="151"/>
      <c r="C1246" s="232">
        <v>93</v>
      </c>
      <c r="D1246" s="232" t="s">
        <v>136</v>
      </c>
      <c r="E1246" s="233" t="s">
        <v>738</v>
      </c>
      <c r="F1246" s="234" t="s">
        <v>739</v>
      </c>
      <c r="G1246" s="235" t="s">
        <v>493</v>
      </c>
      <c r="H1246" s="236">
        <v>2</v>
      </c>
      <c r="I1246" s="153"/>
      <c r="J1246" s="154">
        <f>ROUND(I1246*H1246,2)</f>
        <v>0</v>
      </c>
      <c r="K1246" s="152" t="s">
        <v>140</v>
      </c>
      <c r="L1246" s="31"/>
      <c r="M1246" s="155" t="s">
        <v>1</v>
      </c>
      <c r="N1246" s="156" t="s">
        <v>40</v>
      </c>
      <c r="O1246" s="54"/>
      <c r="P1246" s="157">
        <f>O1246*H1246</f>
        <v>0</v>
      </c>
      <c r="Q1246" s="157">
        <v>1.6199999999999999E-3</v>
      </c>
      <c r="R1246" s="157">
        <f>Q1246*H1246</f>
        <v>3.2399999999999998E-3</v>
      </c>
      <c r="S1246" s="157">
        <v>0</v>
      </c>
      <c r="T1246" s="158">
        <f>S1246*H1246</f>
        <v>0</v>
      </c>
      <c r="AR1246" s="159" t="s">
        <v>141</v>
      </c>
      <c r="AT1246" s="159" t="s">
        <v>136</v>
      </c>
      <c r="AU1246" s="159" t="s">
        <v>85</v>
      </c>
      <c r="AY1246" s="16" t="s">
        <v>134</v>
      </c>
      <c r="BE1246" s="160">
        <f>IF(N1246="základní",J1246,0)</f>
        <v>0</v>
      </c>
      <c r="BF1246" s="160">
        <f>IF(N1246="snížená",J1246,0)</f>
        <v>0</v>
      </c>
      <c r="BG1246" s="160">
        <f>IF(N1246="zákl. přenesená",J1246,0)</f>
        <v>0</v>
      </c>
      <c r="BH1246" s="160">
        <f>IF(N1246="sníž. přenesená",J1246,0)</f>
        <v>0</v>
      </c>
      <c r="BI1246" s="160">
        <f>IF(N1246="nulová",J1246,0)</f>
        <v>0</v>
      </c>
      <c r="BJ1246" s="16" t="s">
        <v>83</v>
      </c>
      <c r="BK1246" s="160">
        <f>ROUND(I1246*H1246,2)</f>
        <v>0</v>
      </c>
      <c r="BL1246" s="16" t="s">
        <v>141</v>
      </c>
      <c r="BM1246" s="159" t="s">
        <v>740</v>
      </c>
    </row>
    <row r="1247" spans="2:65" s="1" customFormat="1" ht="19.5" x14ac:dyDescent="0.2">
      <c r="B1247" s="31"/>
      <c r="C1247" s="237"/>
      <c r="D1247" s="238" t="s">
        <v>143</v>
      </c>
      <c r="E1247" s="237"/>
      <c r="F1247" s="239" t="s">
        <v>741</v>
      </c>
      <c r="G1247" s="237"/>
      <c r="H1247" s="237"/>
      <c r="I1247" s="90"/>
      <c r="L1247" s="31"/>
      <c r="M1247" s="161"/>
      <c r="N1247" s="54"/>
      <c r="O1247" s="54"/>
      <c r="P1247" s="54"/>
      <c r="Q1247" s="54"/>
      <c r="R1247" s="54"/>
      <c r="S1247" s="54"/>
      <c r="T1247" s="55"/>
      <c r="AT1247" s="16" t="s">
        <v>143</v>
      </c>
      <c r="AU1247" s="16" t="s">
        <v>85</v>
      </c>
    </row>
    <row r="1248" spans="2:65" s="12" customFormat="1" x14ac:dyDescent="0.2">
      <c r="B1248" s="162"/>
      <c r="C1248" s="241"/>
      <c r="D1248" s="238" t="s">
        <v>147</v>
      </c>
      <c r="E1248" s="242" t="s">
        <v>1</v>
      </c>
      <c r="F1248" s="243" t="s">
        <v>569</v>
      </c>
      <c r="G1248" s="241"/>
      <c r="H1248" s="242" t="s">
        <v>1</v>
      </c>
      <c r="I1248" s="164"/>
      <c r="L1248" s="162"/>
      <c r="M1248" s="165"/>
      <c r="N1248" s="166"/>
      <c r="O1248" s="166"/>
      <c r="P1248" s="166"/>
      <c r="Q1248" s="166"/>
      <c r="R1248" s="166"/>
      <c r="S1248" s="166"/>
      <c r="T1248" s="167"/>
      <c r="AT1248" s="163" t="s">
        <v>147</v>
      </c>
      <c r="AU1248" s="163" t="s">
        <v>85</v>
      </c>
      <c r="AV1248" s="12" t="s">
        <v>83</v>
      </c>
      <c r="AW1248" s="12" t="s">
        <v>32</v>
      </c>
      <c r="AX1248" s="12" t="s">
        <v>75</v>
      </c>
      <c r="AY1248" s="163" t="s">
        <v>134</v>
      </c>
    </row>
    <row r="1249" spans="2:65" s="12" customFormat="1" x14ac:dyDescent="0.2">
      <c r="B1249" s="162"/>
      <c r="C1249" s="241"/>
      <c r="D1249" s="238" t="s">
        <v>147</v>
      </c>
      <c r="E1249" s="242" t="s">
        <v>1</v>
      </c>
      <c r="F1249" s="243" t="s">
        <v>742</v>
      </c>
      <c r="G1249" s="241"/>
      <c r="H1249" s="242" t="s">
        <v>1</v>
      </c>
      <c r="I1249" s="164"/>
      <c r="L1249" s="162"/>
      <c r="M1249" s="165"/>
      <c r="N1249" s="166"/>
      <c r="O1249" s="166"/>
      <c r="P1249" s="166"/>
      <c r="Q1249" s="166"/>
      <c r="R1249" s="166"/>
      <c r="S1249" s="166"/>
      <c r="T1249" s="167"/>
      <c r="AT1249" s="163" t="s">
        <v>147</v>
      </c>
      <c r="AU1249" s="163" t="s">
        <v>85</v>
      </c>
      <c r="AV1249" s="12" t="s">
        <v>83</v>
      </c>
      <c r="AW1249" s="12" t="s">
        <v>32</v>
      </c>
      <c r="AX1249" s="12" t="s">
        <v>75</v>
      </c>
      <c r="AY1249" s="163" t="s">
        <v>134</v>
      </c>
    </row>
    <row r="1250" spans="2:65" s="13" customFormat="1" x14ac:dyDescent="0.2">
      <c r="B1250" s="168"/>
      <c r="C1250" s="244"/>
      <c r="D1250" s="238" t="s">
        <v>147</v>
      </c>
      <c r="E1250" s="245" t="s">
        <v>1</v>
      </c>
      <c r="F1250" s="246" t="s">
        <v>85</v>
      </c>
      <c r="G1250" s="244"/>
      <c r="H1250" s="247">
        <v>2</v>
      </c>
      <c r="I1250" s="170"/>
      <c r="L1250" s="168"/>
      <c r="M1250" s="171"/>
      <c r="N1250" s="172"/>
      <c r="O1250" s="172"/>
      <c r="P1250" s="172"/>
      <c r="Q1250" s="172"/>
      <c r="R1250" s="172"/>
      <c r="S1250" s="172"/>
      <c r="T1250" s="173"/>
      <c r="AT1250" s="169" t="s">
        <v>147</v>
      </c>
      <c r="AU1250" s="169" t="s">
        <v>85</v>
      </c>
      <c r="AV1250" s="13" t="s">
        <v>85</v>
      </c>
      <c r="AW1250" s="13" t="s">
        <v>32</v>
      </c>
      <c r="AX1250" s="13" t="s">
        <v>75</v>
      </c>
      <c r="AY1250" s="169" t="s">
        <v>134</v>
      </c>
    </row>
    <row r="1251" spans="2:65" s="14" customFormat="1" x14ac:dyDescent="0.2">
      <c r="B1251" s="174"/>
      <c r="C1251" s="248"/>
      <c r="D1251" s="238" t="s">
        <v>147</v>
      </c>
      <c r="E1251" s="249" t="s">
        <v>1</v>
      </c>
      <c r="F1251" s="250" t="s">
        <v>152</v>
      </c>
      <c r="G1251" s="248"/>
      <c r="H1251" s="251">
        <v>2</v>
      </c>
      <c r="I1251" s="176"/>
      <c r="L1251" s="174"/>
      <c r="M1251" s="177"/>
      <c r="N1251" s="178"/>
      <c r="O1251" s="178"/>
      <c r="P1251" s="178"/>
      <c r="Q1251" s="178"/>
      <c r="R1251" s="178"/>
      <c r="S1251" s="178"/>
      <c r="T1251" s="179"/>
      <c r="AT1251" s="175" t="s">
        <v>147</v>
      </c>
      <c r="AU1251" s="175" t="s">
        <v>85</v>
      </c>
      <c r="AV1251" s="14" t="s">
        <v>141</v>
      </c>
      <c r="AW1251" s="14" t="s">
        <v>32</v>
      </c>
      <c r="AX1251" s="14" t="s">
        <v>83</v>
      </c>
      <c r="AY1251" s="175" t="s">
        <v>134</v>
      </c>
    </row>
    <row r="1252" spans="2:65" s="1" customFormat="1" ht="24" customHeight="1" x14ac:dyDescent="0.2">
      <c r="B1252" s="151"/>
      <c r="C1252" s="253">
        <v>94</v>
      </c>
      <c r="D1252" s="253" t="s">
        <v>347</v>
      </c>
      <c r="E1252" s="254" t="s">
        <v>743</v>
      </c>
      <c r="F1252" s="255" t="s">
        <v>744</v>
      </c>
      <c r="G1252" s="256" t="s">
        <v>493</v>
      </c>
      <c r="H1252" s="257">
        <v>2</v>
      </c>
      <c r="I1252" s="181"/>
      <c r="J1252" s="182">
        <f>ROUND(I1252*H1252,2)</f>
        <v>0</v>
      </c>
      <c r="K1252" s="180" t="s">
        <v>140</v>
      </c>
      <c r="L1252" s="183"/>
      <c r="M1252" s="184" t="s">
        <v>1</v>
      </c>
      <c r="N1252" s="185" t="s">
        <v>40</v>
      </c>
      <c r="O1252" s="54"/>
      <c r="P1252" s="157">
        <f>O1252*H1252</f>
        <v>0</v>
      </c>
      <c r="Q1252" s="157">
        <v>1.7999999999999999E-2</v>
      </c>
      <c r="R1252" s="157">
        <f>Q1252*H1252</f>
        <v>3.5999999999999997E-2</v>
      </c>
      <c r="S1252" s="157">
        <v>0</v>
      </c>
      <c r="T1252" s="158">
        <f>S1252*H1252</f>
        <v>0</v>
      </c>
      <c r="AR1252" s="159" t="s">
        <v>214</v>
      </c>
      <c r="AT1252" s="159" t="s">
        <v>347</v>
      </c>
      <c r="AU1252" s="159" t="s">
        <v>85</v>
      </c>
      <c r="AY1252" s="16" t="s">
        <v>134</v>
      </c>
      <c r="BE1252" s="160">
        <f>IF(N1252="základní",J1252,0)</f>
        <v>0</v>
      </c>
      <c r="BF1252" s="160">
        <f>IF(N1252="snížená",J1252,0)</f>
        <v>0</v>
      </c>
      <c r="BG1252" s="160">
        <f>IF(N1252="zákl. přenesená",J1252,0)</f>
        <v>0</v>
      </c>
      <c r="BH1252" s="160">
        <f>IF(N1252="sníž. přenesená",J1252,0)</f>
        <v>0</v>
      </c>
      <c r="BI1252" s="160">
        <f>IF(N1252="nulová",J1252,0)</f>
        <v>0</v>
      </c>
      <c r="BJ1252" s="16" t="s">
        <v>83</v>
      </c>
      <c r="BK1252" s="160">
        <f>ROUND(I1252*H1252,2)</f>
        <v>0</v>
      </c>
      <c r="BL1252" s="16" t="s">
        <v>141</v>
      </c>
      <c r="BM1252" s="159" t="s">
        <v>745</v>
      </c>
    </row>
    <row r="1253" spans="2:65" s="1" customFormat="1" ht="19.5" x14ac:dyDescent="0.2">
      <c r="B1253" s="31"/>
      <c r="C1253" s="237"/>
      <c r="D1253" s="238" t="s">
        <v>143</v>
      </c>
      <c r="E1253" s="237"/>
      <c r="F1253" s="239" t="s">
        <v>744</v>
      </c>
      <c r="G1253" s="237"/>
      <c r="H1253" s="237"/>
      <c r="I1253" s="90"/>
      <c r="L1253" s="31"/>
      <c r="M1253" s="161"/>
      <c r="N1253" s="54"/>
      <c r="O1253" s="54"/>
      <c r="P1253" s="54"/>
      <c r="Q1253" s="54"/>
      <c r="R1253" s="54"/>
      <c r="S1253" s="54"/>
      <c r="T1253" s="55"/>
      <c r="AT1253" s="16" t="s">
        <v>143</v>
      </c>
      <c r="AU1253" s="16" t="s">
        <v>85</v>
      </c>
    </row>
    <row r="1254" spans="2:65" s="12" customFormat="1" ht="22.5" x14ac:dyDescent="0.2">
      <c r="B1254" s="162"/>
      <c r="C1254" s="241"/>
      <c r="D1254" s="238" t="s">
        <v>147</v>
      </c>
      <c r="E1254" s="242" t="s">
        <v>1</v>
      </c>
      <c r="F1254" s="243" t="s">
        <v>746</v>
      </c>
      <c r="G1254" s="241"/>
      <c r="H1254" s="242" t="s">
        <v>1</v>
      </c>
      <c r="I1254" s="164"/>
      <c r="L1254" s="162"/>
      <c r="M1254" s="165"/>
      <c r="N1254" s="166"/>
      <c r="O1254" s="166"/>
      <c r="P1254" s="166"/>
      <c r="Q1254" s="166"/>
      <c r="R1254" s="166"/>
      <c r="S1254" s="166"/>
      <c r="T1254" s="167"/>
      <c r="AT1254" s="163" t="s">
        <v>147</v>
      </c>
      <c r="AU1254" s="163" t="s">
        <v>85</v>
      </c>
      <c r="AV1254" s="12" t="s">
        <v>83</v>
      </c>
      <c r="AW1254" s="12" t="s">
        <v>32</v>
      </c>
      <c r="AX1254" s="12" t="s">
        <v>75</v>
      </c>
      <c r="AY1254" s="163" t="s">
        <v>134</v>
      </c>
    </row>
    <row r="1255" spans="2:65" s="12" customFormat="1" x14ac:dyDescent="0.2">
      <c r="B1255" s="162"/>
      <c r="C1255" s="241"/>
      <c r="D1255" s="238" t="s">
        <v>147</v>
      </c>
      <c r="E1255" s="242" t="s">
        <v>1</v>
      </c>
      <c r="F1255" s="243" t="s">
        <v>569</v>
      </c>
      <c r="G1255" s="241"/>
      <c r="H1255" s="242" t="s">
        <v>1</v>
      </c>
      <c r="I1255" s="164"/>
      <c r="L1255" s="162"/>
      <c r="M1255" s="165"/>
      <c r="N1255" s="166"/>
      <c r="O1255" s="166"/>
      <c r="P1255" s="166"/>
      <c r="Q1255" s="166"/>
      <c r="R1255" s="166"/>
      <c r="S1255" s="166"/>
      <c r="T1255" s="167"/>
      <c r="AT1255" s="163" t="s">
        <v>147</v>
      </c>
      <c r="AU1255" s="163" t="s">
        <v>85</v>
      </c>
      <c r="AV1255" s="12" t="s">
        <v>83</v>
      </c>
      <c r="AW1255" s="12" t="s">
        <v>32</v>
      </c>
      <c r="AX1255" s="12" t="s">
        <v>75</v>
      </c>
      <c r="AY1255" s="163" t="s">
        <v>134</v>
      </c>
    </row>
    <row r="1256" spans="2:65" s="12" customFormat="1" x14ac:dyDescent="0.2">
      <c r="B1256" s="162"/>
      <c r="C1256" s="241"/>
      <c r="D1256" s="238" t="s">
        <v>147</v>
      </c>
      <c r="E1256" s="242" t="s">
        <v>1</v>
      </c>
      <c r="F1256" s="243" t="s">
        <v>625</v>
      </c>
      <c r="G1256" s="241"/>
      <c r="H1256" s="242" t="s">
        <v>1</v>
      </c>
      <c r="I1256" s="164"/>
      <c r="L1256" s="162"/>
      <c r="M1256" s="165"/>
      <c r="N1256" s="166"/>
      <c r="O1256" s="166"/>
      <c r="P1256" s="166"/>
      <c r="Q1256" s="166"/>
      <c r="R1256" s="166"/>
      <c r="S1256" s="166"/>
      <c r="T1256" s="167"/>
      <c r="AT1256" s="163" t="s">
        <v>147</v>
      </c>
      <c r="AU1256" s="163" t="s">
        <v>85</v>
      </c>
      <c r="AV1256" s="12" t="s">
        <v>83</v>
      </c>
      <c r="AW1256" s="12" t="s">
        <v>32</v>
      </c>
      <c r="AX1256" s="12" t="s">
        <v>75</v>
      </c>
      <c r="AY1256" s="163" t="s">
        <v>134</v>
      </c>
    </row>
    <row r="1257" spans="2:65" s="13" customFormat="1" x14ac:dyDescent="0.2">
      <c r="B1257" s="168"/>
      <c r="C1257" s="244"/>
      <c r="D1257" s="238" t="s">
        <v>147</v>
      </c>
      <c r="E1257" s="245" t="s">
        <v>1</v>
      </c>
      <c r="F1257" s="246" t="s">
        <v>85</v>
      </c>
      <c r="G1257" s="244"/>
      <c r="H1257" s="247">
        <v>2</v>
      </c>
      <c r="I1257" s="170"/>
      <c r="L1257" s="168"/>
      <c r="M1257" s="171"/>
      <c r="N1257" s="172"/>
      <c r="O1257" s="172"/>
      <c r="P1257" s="172"/>
      <c r="Q1257" s="172"/>
      <c r="R1257" s="172"/>
      <c r="S1257" s="172"/>
      <c r="T1257" s="173"/>
      <c r="AT1257" s="169" t="s">
        <v>147</v>
      </c>
      <c r="AU1257" s="169" t="s">
        <v>85</v>
      </c>
      <c r="AV1257" s="13" t="s">
        <v>85</v>
      </c>
      <c r="AW1257" s="13" t="s">
        <v>32</v>
      </c>
      <c r="AX1257" s="13" t="s">
        <v>75</v>
      </c>
      <c r="AY1257" s="169" t="s">
        <v>134</v>
      </c>
    </row>
    <row r="1258" spans="2:65" s="14" customFormat="1" x14ac:dyDescent="0.2">
      <c r="B1258" s="174"/>
      <c r="C1258" s="248"/>
      <c r="D1258" s="238" t="s">
        <v>147</v>
      </c>
      <c r="E1258" s="249" t="s">
        <v>1</v>
      </c>
      <c r="F1258" s="250" t="s">
        <v>152</v>
      </c>
      <c r="G1258" s="248"/>
      <c r="H1258" s="251">
        <v>2</v>
      </c>
      <c r="I1258" s="176"/>
      <c r="L1258" s="174"/>
      <c r="M1258" s="177"/>
      <c r="N1258" s="178"/>
      <c r="O1258" s="178"/>
      <c r="P1258" s="178"/>
      <c r="Q1258" s="178"/>
      <c r="R1258" s="178"/>
      <c r="S1258" s="178"/>
      <c r="T1258" s="179"/>
      <c r="AT1258" s="175" t="s">
        <v>147</v>
      </c>
      <c r="AU1258" s="175" t="s">
        <v>85</v>
      </c>
      <c r="AV1258" s="14" t="s">
        <v>141</v>
      </c>
      <c r="AW1258" s="14" t="s">
        <v>32</v>
      </c>
      <c r="AX1258" s="14" t="s">
        <v>83</v>
      </c>
      <c r="AY1258" s="175" t="s">
        <v>134</v>
      </c>
    </row>
    <row r="1259" spans="2:65" s="1" customFormat="1" ht="16.5" customHeight="1" x14ac:dyDescent="0.2">
      <c r="B1259" s="151"/>
      <c r="C1259" s="253">
        <v>95</v>
      </c>
      <c r="D1259" s="253" t="s">
        <v>347</v>
      </c>
      <c r="E1259" s="254" t="s">
        <v>747</v>
      </c>
      <c r="F1259" s="255" t="s">
        <v>748</v>
      </c>
      <c r="G1259" s="256" t="s">
        <v>493</v>
      </c>
      <c r="H1259" s="257">
        <v>2</v>
      </c>
      <c r="I1259" s="181"/>
      <c r="J1259" s="182">
        <f>ROUND(I1259*H1259,2)</f>
        <v>0</v>
      </c>
      <c r="K1259" s="180" t="s">
        <v>140</v>
      </c>
      <c r="L1259" s="183"/>
      <c r="M1259" s="184" t="s">
        <v>1</v>
      </c>
      <c r="N1259" s="185" t="s">
        <v>40</v>
      </c>
      <c r="O1259" s="54"/>
      <c r="P1259" s="157">
        <f>O1259*H1259</f>
        <v>0</v>
      </c>
      <c r="Q1259" s="157">
        <v>6.4000000000000005E-4</v>
      </c>
      <c r="R1259" s="157">
        <f>Q1259*H1259</f>
        <v>1.2800000000000001E-3</v>
      </c>
      <c r="S1259" s="157">
        <v>0</v>
      </c>
      <c r="T1259" s="158">
        <f>S1259*H1259</f>
        <v>0</v>
      </c>
      <c r="AR1259" s="159" t="s">
        <v>214</v>
      </c>
      <c r="AT1259" s="159" t="s">
        <v>347</v>
      </c>
      <c r="AU1259" s="159" t="s">
        <v>85</v>
      </c>
      <c r="AY1259" s="16" t="s">
        <v>134</v>
      </c>
      <c r="BE1259" s="160">
        <f>IF(N1259="základní",J1259,0)</f>
        <v>0</v>
      </c>
      <c r="BF1259" s="160">
        <f>IF(N1259="snížená",J1259,0)</f>
        <v>0</v>
      </c>
      <c r="BG1259" s="160">
        <f>IF(N1259="zákl. přenesená",J1259,0)</f>
        <v>0</v>
      </c>
      <c r="BH1259" s="160">
        <f>IF(N1259="sníž. přenesená",J1259,0)</f>
        <v>0</v>
      </c>
      <c r="BI1259" s="160">
        <f>IF(N1259="nulová",J1259,0)</f>
        <v>0</v>
      </c>
      <c r="BJ1259" s="16" t="s">
        <v>83</v>
      </c>
      <c r="BK1259" s="160">
        <f>ROUND(I1259*H1259,2)</f>
        <v>0</v>
      </c>
      <c r="BL1259" s="16" t="s">
        <v>141</v>
      </c>
      <c r="BM1259" s="159" t="s">
        <v>749</v>
      </c>
    </row>
    <row r="1260" spans="2:65" s="1" customFormat="1" x14ac:dyDescent="0.2">
      <c r="B1260" s="31"/>
      <c r="C1260" s="237"/>
      <c r="D1260" s="238" t="s">
        <v>143</v>
      </c>
      <c r="E1260" s="237"/>
      <c r="F1260" s="239" t="s">
        <v>748</v>
      </c>
      <c r="G1260" s="237"/>
      <c r="H1260" s="237"/>
      <c r="I1260" s="90"/>
      <c r="L1260" s="31"/>
      <c r="M1260" s="161"/>
      <c r="N1260" s="54"/>
      <c r="O1260" s="54"/>
      <c r="P1260" s="54"/>
      <c r="Q1260" s="54"/>
      <c r="R1260" s="54"/>
      <c r="S1260" s="54"/>
      <c r="T1260" s="55"/>
      <c r="AT1260" s="16" t="s">
        <v>143</v>
      </c>
      <c r="AU1260" s="16" t="s">
        <v>85</v>
      </c>
    </row>
    <row r="1261" spans="2:65" s="12" customFormat="1" x14ac:dyDescent="0.2">
      <c r="B1261" s="162"/>
      <c r="C1261" s="241"/>
      <c r="D1261" s="238" t="s">
        <v>147</v>
      </c>
      <c r="E1261" s="242" t="s">
        <v>1</v>
      </c>
      <c r="F1261" s="243" t="s">
        <v>750</v>
      </c>
      <c r="G1261" s="241"/>
      <c r="H1261" s="242" t="s">
        <v>1</v>
      </c>
      <c r="I1261" s="164"/>
      <c r="L1261" s="162"/>
      <c r="M1261" s="165"/>
      <c r="N1261" s="166"/>
      <c r="O1261" s="166"/>
      <c r="P1261" s="166"/>
      <c r="Q1261" s="166"/>
      <c r="R1261" s="166"/>
      <c r="S1261" s="166"/>
      <c r="T1261" s="167"/>
      <c r="AT1261" s="163" t="s">
        <v>147</v>
      </c>
      <c r="AU1261" s="163" t="s">
        <v>85</v>
      </c>
      <c r="AV1261" s="12" t="s">
        <v>83</v>
      </c>
      <c r="AW1261" s="12" t="s">
        <v>32</v>
      </c>
      <c r="AX1261" s="12" t="s">
        <v>75</v>
      </c>
      <c r="AY1261" s="163" t="s">
        <v>134</v>
      </c>
    </row>
    <row r="1262" spans="2:65" s="12" customFormat="1" x14ac:dyDescent="0.2">
      <c r="B1262" s="162"/>
      <c r="C1262" s="241"/>
      <c r="D1262" s="238" t="s">
        <v>147</v>
      </c>
      <c r="E1262" s="242" t="s">
        <v>1</v>
      </c>
      <c r="F1262" s="243" t="s">
        <v>569</v>
      </c>
      <c r="G1262" s="241"/>
      <c r="H1262" s="242" t="s">
        <v>1</v>
      </c>
      <c r="I1262" s="164"/>
      <c r="L1262" s="162"/>
      <c r="M1262" s="165"/>
      <c r="N1262" s="166"/>
      <c r="O1262" s="166"/>
      <c r="P1262" s="166"/>
      <c r="Q1262" s="166"/>
      <c r="R1262" s="166"/>
      <c r="S1262" s="166"/>
      <c r="T1262" s="167"/>
      <c r="AT1262" s="163" t="s">
        <v>147</v>
      </c>
      <c r="AU1262" s="163" t="s">
        <v>85</v>
      </c>
      <c r="AV1262" s="12" t="s">
        <v>83</v>
      </c>
      <c r="AW1262" s="12" t="s">
        <v>32</v>
      </c>
      <c r="AX1262" s="12" t="s">
        <v>75</v>
      </c>
      <c r="AY1262" s="163" t="s">
        <v>134</v>
      </c>
    </row>
    <row r="1263" spans="2:65" s="12" customFormat="1" x14ac:dyDescent="0.2">
      <c r="B1263" s="162"/>
      <c r="C1263" s="241"/>
      <c r="D1263" s="238" t="s">
        <v>147</v>
      </c>
      <c r="E1263" s="242" t="s">
        <v>1</v>
      </c>
      <c r="F1263" s="243" t="s">
        <v>625</v>
      </c>
      <c r="G1263" s="241"/>
      <c r="H1263" s="242" t="s">
        <v>1</v>
      </c>
      <c r="I1263" s="164"/>
      <c r="L1263" s="162"/>
      <c r="M1263" s="165"/>
      <c r="N1263" s="166"/>
      <c r="O1263" s="166"/>
      <c r="P1263" s="166"/>
      <c r="Q1263" s="166"/>
      <c r="R1263" s="166"/>
      <c r="S1263" s="166"/>
      <c r="T1263" s="167"/>
      <c r="AT1263" s="163" t="s">
        <v>147</v>
      </c>
      <c r="AU1263" s="163" t="s">
        <v>85</v>
      </c>
      <c r="AV1263" s="12" t="s">
        <v>83</v>
      </c>
      <c r="AW1263" s="12" t="s">
        <v>32</v>
      </c>
      <c r="AX1263" s="12" t="s">
        <v>75</v>
      </c>
      <c r="AY1263" s="163" t="s">
        <v>134</v>
      </c>
    </row>
    <row r="1264" spans="2:65" s="13" customFormat="1" x14ac:dyDescent="0.2">
      <c r="B1264" s="168"/>
      <c r="C1264" s="244"/>
      <c r="D1264" s="238" t="s">
        <v>147</v>
      </c>
      <c r="E1264" s="245" t="s">
        <v>1</v>
      </c>
      <c r="F1264" s="246" t="s">
        <v>85</v>
      </c>
      <c r="G1264" s="244"/>
      <c r="H1264" s="247">
        <v>2</v>
      </c>
      <c r="I1264" s="170"/>
      <c r="L1264" s="168"/>
      <c r="M1264" s="171"/>
      <c r="N1264" s="172"/>
      <c r="O1264" s="172"/>
      <c r="P1264" s="172"/>
      <c r="Q1264" s="172"/>
      <c r="R1264" s="172"/>
      <c r="S1264" s="172"/>
      <c r="T1264" s="173"/>
      <c r="AT1264" s="169" t="s">
        <v>147</v>
      </c>
      <c r="AU1264" s="169" t="s">
        <v>85</v>
      </c>
      <c r="AV1264" s="13" t="s">
        <v>85</v>
      </c>
      <c r="AW1264" s="13" t="s">
        <v>32</v>
      </c>
      <c r="AX1264" s="13" t="s">
        <v>75</v>
      </c>
      <c r="AY1264" s="169" t="s">
        <v>134</v>
      </c>
    </row>
    <row r="1265" spans="2:65" s="14" customFormat="1" x14ac:dyDescent="0.2">
      <c r="B1265" s="174"/>
      <c r="C1265" s="248"/>
      <c r="D1265" s="238" t="s">
        <v>147</v>
      </c>
      <c r="E1265" s="249" t="s">
        <v>1</v>
      </c>
      <c r="F1265" s="250" t="s">
        <v>152</v>
      </c>
      <c r="G1265" s="248"/>
      <c r="H1265" s="251">
        <v>2</v>
      </c>
      <c r="I1265" s="176"/>
      <c r="L1265" s="174"/>
      <c r="M1265" s="177"/>
      <c r="N1265" s="178"/>
      <c r="O1265" s="178"/>
      <c r="P1265" s="178"/>
      <c r="Q1265" s="178"/>
      <c r="R1265" s="178"/>
      <c r="S1265" s="178"/>
      <c r="T1265" s="179"/>
      <c r="AT1265" s="175" t="s">
        <v>147</v>
      </c>
      <c r="AU1265" s="175" t="s">
        <v>85</v>
      </c>
      <c r="AV1265" s="14" t="s">
        <v>141</v>
      </c>
      <c r="AW1265" s="14" t="s">
        <v>32</v>
      </c>
      <c r="AX1265" s="14" t="s">
        <v>83</v>
      </c>
      <c r="AY1265" s="175" t="s">
        <v>134</v>
      </c>
    </row>
    <row r="1266" spans="2:65" s="1" customFormat="1" ht="16.5" customHeight="1" x14ac:dyDescent="0.2">
      <c r="B1266" s="151"/>
      <c r="C1266" s="232">
        <v>96</v>
      </c>
      <c r="D1266" s="232" t="s">
        <v>136</v>
      </c>
      <c r="E1266" s="233" t="s">
        <v>751</v>
      </c>
      <c r="F1266" s="234" t="s">
        <v>752</v>
      </c>
      <c r="G1266" s="235" t="s">
        <v>493</v>
      </c>
      <c r="H1266" s="236">
        <v>1</v>
      </c>
      <c r="I1266" s="153"/>
      <c r="J1266" s="154">
        <f>ROUND(I1266*H1266,2)</f>
        <v>0</v>
      </c>
      <c r="K1266" s="152" t="s">
        <v>140</v>
      </c>
      <c r="L1266" s="31"/>
      <c r="M1266" s="155" t="s">
        <v>1</v>
      </c>
      <c r="N1266" s="156" t="s">
        <v>40</v>
      </c>
      <c r="O1266" s="54"/>
      <c r="P1266" s="157">
        <f>O1266*H1266</f>
        <v>0</v>
      </c>
      <c r="Q1266" s="157">
        <v>3.5699999999999998E-3</v>
      </c>
      <c r="R1266" s="157">
        <f>Q1266*H1266</f>
        <v>3.5699999999999998E-3</v>
      </c>
      <c r="S1266" s="157">
        <v>0</v>
      </c>
      <c r="T1266" s="158">
        <f>S1266*H1266</f>
        <v>0</v>
      </c>
      <c r="AR1266" s="159" t="s">
        <v>141</v>
      </c>
      <c r="AT1266" s="159" t="s">
        <v>136</v>
      </c>
      <c r="AU1266" s="159" t="s">
        <v>85</v>
      </c>
      <c r="AY1266" s="16" t="s">
        <v>134</v>
      </c>
      <c r="BE1266" s="160">
        <f>IF(N1266="základní",J1266,0)</f>
        <v>0</v>
      </c>
      <c r="BF1266" s="160">
        <f>IF(N1266="snížená",J1266,0)</f>
        <v>0</v>
      </c>
      <c r="BG1266" s="160">
        <f>IF(N1266="zákl. přenesená",J1266,0)</f>
        <v>0</v>
      </c>
      <c r="BH1266" s="160">
        <f>IF(N1266="sníž. přenesená",J1266,0)</f>
        <v>0</v>
      </c>
      <c r="BI1266" s="160">
        <f>IF(N1266="nulová",J1266,0)</f>
        <v>0</v>
      </c>
      <c r="BJ1266" s="16" t="s">
        <v>83</v>
      </c>
      <c r="BK1266" s="160">
        <f>ROUND(I1266*H1266,2)</f>
        <v>0</v>
      </c>
      <c r="BL1266" s="16" t="s">
        <v>141</v>
      </c>
      <c r="BM1266" s="159" t="s">
        <v>753</v>
      </c>
    </row>
    <row r="1267" spans="2:65" s="1" customFormat="1" x14ac:dyDescent="0.2">
      <c r="B1267" s="31"/>
      <c r="C1267" s="237"/>
      <c r="D1267" s="238" t="s">
        <v>143</v>
      </c>
      <c r="E1267" s="237"/>
      <c r="F1267" s="239" t="s">
        <v>752</v>
      </c>
      <c r="G1267" s="237"/>
      <c r="H1267" s="237"/>
      <c r="I1267" s="90"/>
      <c r="L1267" s="31"/>
      <c r="M1267" s="161"/>
      <c r="N1267" s="54"/>
      <c r="O1267" s="54"/>
      <c r="P1267" s="54"/>
      <c r="Q1267" s="54"/>
      <c r="R1267" s="54"/>
      <c r="S1267" s="54"/>
      <c r="T1267" s="55"/>
      <c r="AT1267" s="16" t="s">
        <v>143</v>
      </c>
      <c r="AU1267" s="16" t="s">
        <v>85</v>
      </c>
    </row>
    <row r="1268" spans="2:65" s="12" customFormat="1" x14ac:dyDescent="0.2">
      <c r="B1268" s="162"/>
      <c r="C1268" s="241"/>
      <c r="D1268" s="238" t="s">
        <v>147</v>
      </c>
      <c r="E1268" s="242" t="s">
        <v>1</v>
      </c>
      <c r="F1268" s="243" t="s">
        <v>754</v>
      </c>
      <c r="G1268" s="241"/>
      <c r="H1268" s="242" t="s">
        <v>1</v>
      </c>
      <c r="I1268" s="164"/>
      <c r="L1268" s="162"/>
      <c r="M1268" s="165"/>
      <c r="N1268" s="166"/>
      <c r="O1268" s="166"/>
      <c r="P1268" s="166"/>
      <c r="Q1268" s="166"/>
      <c r="R1268" s="166"/>
      <c r="S1268" s="166"/>
      <c r="T1268" s="167"/>
      <c r="AT1268" s="163" t="s">
        <v>147</v>
      </c>
      <c r="AU1268" s="163" t="s">
        <v>85</v>
      </c>
      <c r="AV1268" s="12" t="s">
        <v>83</v>
      </c>
      <c r="AW1268" s="12" t="s">
        <v>32</v>
      </c>
      <c r="AX1268" s="12" t="s">
        <v>75</v>
      </c>
      <c r="AY1268" s="163" t="s">
        <v>134</v>
      </c>
    </row>
    <row r="1269" spans="2:65" s="13" customFormat="1" x14ac:dyDescent="0.2">
      <c r="B1269" s="168"/>
      <c r="C1269" s="244"/>
      <c r="D1269" s="238" t="s">
        <v>147</v>
      </c>
      <c r="E1269" s="245" t="s">
        <v>1</v>
      </c>
      <c r="F1269" s="246" t="s">
        <v>83</v>
      </c>
      <c r="G1269" s="244"/>
      <c r="H1269" s="247">
        <v>1</v>
      </c>
      <c r="I1269" s="170"/>
      <c r="L1269" s="168"/>
      <c r="M1269" s="171"/>
      <c r="N1269" s="172"/>
      <c r="O1269" s="172"/>
      <c r="P1269" s="172"/>
      <c r="Q1269" s="172"/>
      <c r="R1269" s="172"/>
      <c r="S1269" s="172"/>
      <c r="T1269" s="173"/>
      <c r="AT1269" s="169" t="s">
        <v>147</v>
      </c>
      <c r="AU1269" s="169" t="s">
        <v>85</v>
      </c>
      <c r="AV1269" s="13" t="s">
        <v>85</v>
      </c>
      <c r="AW1269" s="13" t="s">
        <v>32</v>
      </c>
      <c r="AX1269" s="13" t="s">
        <v>75</v>
      </c>
      <c r="AY1269" s="169" t="s">
        <v>134</v>
      </c>
    </row>
    <row r="1270" spans="2:65" s="14" customFormat="1" x14ac:dyDescent="0.2">
      <c r="B1270" s="174"/>
      <c r="C1270" s="248"/>
      <c r="D1270" s="238" t="s">
        <v>147</v>
      </c>
      <c r="E1270" s="249" t="s">
        <v>1</v>
      </c>
      <c r="F1270" s="250" t="s">
        <v>152</v>
      </c>
      <c r="G1270" s="248"/>
      <c r="H1270" s="251">
        <v>1</v>
      </c>
      <c r="I1270" s="176"/>
      <c r="L1270" s="174"/>
      <c r="M1270" s="177"/>
      <c r="N1270" s="178"/>
      <c r="O1270" s="178"/>
      <c r="P1270" s="178"/>
      <c r="Q1270" s="178"/>
      <c r="R1270" s="178"/>
      <c r="S1270" s="178"/>
      <c r="T1270" s="179"/>
      <c r="AT1270" s="175" t="s">
        <v>147</v>
      </c>
      <c r="AU1270" s="175" t="s">
        <v>85</v>
      </c>
      <c r="AV1270" s="14" t="s">
        <v>141</v>
      </c>
      <c r="AW1270" s="14" t="s">
        <v>32</v>
      </c>
      <c r="AX1270" s="14" t="s">
        <v>83</v>
      </c>
      <c r="AY1270" s="175" t="s">
        <v>134</v>
      </c>
    </row>
    <row r="1271" spans="2:65" s="1" customFormat="1" ht="24" customHeight="1" x14ac:dyDescent="0.2">
      <c r="B1271" s="151"/>
      <c r="C1271" s="253">
        <v>97</v>
      </c>
      <c r="D1271" s="253" t="s">
        <v>347</v>
      </c>
      <c r="E1271" s="254" t="s">
        <v>755</v>
      </c>
      <c r="F1271" s="255" t="s">
        <v>756</v>
      </c>
      <c r="G1271" s="256" t="s">
        <v>493</v>
      </c>
      <c r="H1271" s="257">
        <v>1</v>
      </c>
      <c r="I1271" s="181"/>
      <c r="J1271" s="182">
        <f>ROUND(I1271*H1271,2)</f>
        <v>0</v>
      </c>
      <c r="K1271" s="180" t="s">
        <v>389</v>
      </c>
      <c r="L1271" s="183"/>
      <c r="M1271" s="184" t="s">
        <v>1</v>
      </c>
      <c r="N1271" s="185" t="s">
        <v>40</v>
      </c>
      <c r="O1271" s="54"/>
      <c r="P1271" s="157">
        <f>O1271*H1271</f>
        <v>0</v>
      </c>
      <c r="Q1271" s="157">
        <v>3.7000000000000002E-3</v>
      </c>
      <c r="R1271" s="157">
        <f>Q1271*H1271</f>
        <v>3.7000000000000002E-3</v>
      </c>
      <c r="S1271" s="157">
        <v>0</v>
      </c>
      <c r="T1271" s="158">
        <f>S1271*H1271</f>
        <v>0</v>
      </c>
      <c r="AR1271" s="159" t="s">
        <v>214</v>
      </c>
      <c r="AT1271" s="159" t="s">
        <v>347</v>
      </c>
      <c r="AU1271" s="159" t="s">
        <v>85</v>
      </c>
      <c r="AY1271" s="16" t="s">
        <v>134</v>
      </c>
      <c r="BE1271" s="160">
        <f>IF(N1271="základní",J1271,0)</f>
        <v>0</v>
      </c>
      <c r="BF1271" s="160">
        <f>IF(N1271="snížená",J1271,0)</f>
        <v>0</v>
      </c>
      <c r="BG1271" s="160">
        <f>IF(N1271="zákl. přenesená",J1271,0)</f>
        <v>0</v>
      </c>
      <c r="BH1271" s="160">
        <f>IF(N1271="sníž. přenesená",J1271,0)</f>
        <v>0</v>
      </c>
      <c r="BI1271" s="160">
        <f>IF(N1271="nulová",J1271,0)</f>
        <v>0</v>
      </c>
      <c r="BJ1271" s="16" t="s">
        <v>83</v>
      </c>
      <c r="BK1271" s="160">
        <f>ROUND(I1271*H1271,2)</f>
        <v>0</v>
      </c>
      <c r="BL1271" s="16" t="s">
        <v>141</v>
      </c>
      <c r="BM1271" s="159" t="s">
        <v>757</v>
      </c>
    </row>
    <row r="1272" spans="2:65" s="1" customFormat="1" x14ac:dyDescent="0.2">
      <c r="B1272" s="31"/>
      <c r="C1272" s="237"/>
      <c r="D1272" s="238" t="s">
        <v>143</v>
      </c>
      <c r="E1272" s="237"/>
      <c r="F1272" s="239" t="s">
        <v>756</v>
      </c>
      <c r="G1272" s="237"/>
      <c r="H1272" s="237"/>
      <c r="I1272" s="90"/>
      <c r="L1272" s="31"/>
      <c r="M1272" s="161"/>
      <c r="N1272" s="54"/>
      <c r="O1272" s="54"/>
      <c r="P1272" s="54"/>
      <c r="Q1272" s="54"/>
      <c r="R1272" s="54"/>
      <c r="S1272" s="54"/>
      <c r="T1272" s="55"/>
      <c r="AT1272" s="16" t="s">
        <v>143</v>
      </c>
      <c r="AU1272" s="16" t="s">
        <v>85</v>
      </c>
    </row>
    <row r="1273" spans="2:65" s="12" customFormat="1" x14ac:dyDescent="0.2">
      <c r="B1273" s="162"/>
      <c r="C1273" s="241"/>
      <c r="D1273" s="238" t="s">
        <v>147</v>
      </c>
      <c r="E1273" s="242" t="s">
        <v>1</v>
      </c>
      <c r="F1273" s="243" t="s">
        <v>754</v>
      </c>
      <c r="G1273" s="241"/>
      <c r="H1273" s="242" t="s">
        <v>1</v>
      </c>
      <c r="I1273" s="164"/>
      <c r="L1273" s="162"/>
      <c r="M1273" s="165"/>
      <c r="N1273" s="166"/>
      <c r="O1273" s="166"/>
      <c r="P1273" s="166"/>
      <c r="Q1273" s="166"/>
      <c r="R1273" s="166"/>
      <c r="S1273" s="166"/>
      <c r="T1273" s="167"/>
      <c r="AT1273" s="163" t="s">
        <v>147</v>
      </c>
      <c r="AU1273" s="163" t="s">
        <v>85</v>
      </c>
      <c r="AV1273" s="12" t="s">
        <v>83</v>
      </c>
      <c r="AW1273" s="12" t="s">
        <v>32</v>
      </c>
      <c r="AX1273" s="12" t="s">
        <v>75</v>
      </c>
      <c r="AY1273" s="163" t="s">
        <v>134</v>
      </c>
    </row>
    <row r="1274" spans="2:65" s="13" customFormat="1" x14ac:dyDescent="0.2">
      <c r="B1274" s="168"/>
      <c r="C1274" s="244"/>
      <c r="D1274" s="238" t="s">
        <v>147</v>
      </c>
      <c r="E1274" s="245" t="s">
        <v>1</v>
      </c>
      <c r="F1274" s="246" t="s">
        <v>83</v>
      </c>
      <c r="G1274" s="244"/>
      <c r="H1274" s="247">
        <v>1</v>
      </c>
      <c r="I1274" s="170"/>
      <c r="L1274" s="168"/>
      <c r="M1274" s="171"/>
      <c r="N1274" s="172"/>
      <c r="O1274" s="172"/>
      <c r="P1274" s="172"/>
      <c r="Q1274" s="172"/>
      <c r="R1274" s="172"/>
      <c r="S1274" s="172"/>
      <c r="T1274" s="173"/>
      <c r="AT1274" s="169" t="s">
        <v>147</v>
      </c>
      <c r="AU1274" s="169" t="s">
        <v>85</v>
      </c>
      <c r="AV1274" s="13" t="s">
        <v>85</v>
      </c>
      <c r="AW1274" s="13" t="s">
        <v>32</v>
      </c>
      <c r="AX1274" s="13" t="s">
        <v>75</v>
      </c>
      <c r="AY1274" s="169" t="s">
        <v>134</v>
      </c>
    </row>
    <row r="1275" spans="2:65" s="14" customFormat="1" x14ac:dyDescent="0.2">
      <c r="B1275" s="174"/>
      <c r="C1275" s="248"/>
      <c r="D1275" s="238" t="s">
        <v>147</v>
      </c>
      <c r="E1275" s="249" t="s">
        <v>1</v>
      </c>
      <c r="F1275" s="250" t="s">
        <v>152</v>
      </c>
      <c r="G1275" s="248"/>
      <c r="H1275" s="251">
        <v>1</v>
      </c>
      <c r="I1275" s="176"/>
      <c r="L1275" s="174"/>
      <c r="M1275" s="177"/>
      <c r="N1275" s="178"/>
      <c r="O1275" s="178"/>
      <c r="P1275" s="178"/>
      <c r="Q1275" s="178"/>
      <c r="R1275" s="178"/>
      <c r="S1275" s="178"/>
      <c r="T1275" s="179"/>
      <c r="AT1275" s="175" t="s">
        <v>147</v>
      </c>
      <c r="AU1275" s="175" t="s">
        <v>85</v>
      </c>
      <c r="AV1275" s="14" t="s">
        <v>141</v>
      </c>
      <c r="AW1275" s="14" t="s">
        <v>32</v>
      </c>
      <c r="AX1275" s="14" t="s">
        <v>83</v>
      </c>
      <c r="AY1275" s="175" t="s">
        <v>134</v>
      </c>
    </row>
    <row r="1276" spans="2:65" s="1" customFormat="1" ht="16.5" customHeight="1" x14ac:dyDescent="0.2">
      <c r="B1276" s="151"/>
      <c r="C1276" s="232">
        <v>98</v>
      </c>
      <c r="D1276" s="232" t="s">
        <v>136</v>
      </c>
      <c r="E1276" s="233" t="s">
        <v>758</v>
      </c>
      <c r="F1276" s="234" t="s">
        <v>759</v>
      </c>
      <c r="G1276" s="235" t="s">
        <v>493</v>
      </c>
      <c r="H1276" s="236">
        <v>1</v>
      </c>
      <c r="I1276" s="153"/>
      <c r="J1276" s="154">
        <f>ROUND(I1276*H1276,2)</f>
        <v>0</v>
      </c>
      <c r="K1276" s="152" t="s">
        <v>140</v>
      </c>
      <c r="L1276" s="31"/>
      <c r="M1276" s="155" t="s">
        <v>1</v>
      </c>
      <c r="N1276" s="156" t="s">
        <v>40</v>
      </c>
      <c r="O1276" s="54"/>
      <c r="P1276" s="157">
        <f>O1276*H1276</f>
        <v>0</v>
      </c>
      <c r="Q1276" s="157">
        <v>1.56E-3</v>
      </c>
      <c r="R1276" s="157">
        <f>Q1276*H1276</f>
        <v>1.56E-3</v>
      </c>
      <c r="S1276" s="157">
        <v>0</v>
      </c>
      <c r="T1276" s="158">
        <f>S1276*H1276</f>
        <v>0</v>
      </c>
      <c r="AR1276" s="159" t="s">
        <v>141</v>
      </c>
      <c r="AT1276" s="159" t="s">
        <v>136</v>
      </c>
      <c r="AU1276" s="159" t="s">
        <v>85</v>
      </c>
      <c r="AY1276" s="16" t="s">
        <v>134</v>
      </c>
      <c r="BE1276" s="160">
        <f>IF(N1276="základní",J1276,0)</f>
        <v>0</v>
      </c>
      <c r="BF1276" s="160">
        <f>IF(N1276="snížená",J1276,0)</f>
        <v>0</v>
      </c>
      <c r="BG1276" s="160">
        <f>IF(N1276="zákl. přenesená",J1276,0)</f>
        <v>0</v>
      </c>
      <c r="BH1276" s="160">
        <f>IF(N1276="sníž. přenesená",J1276,0)</f>
        <v>0</v>
      </c>
      <c r="BI1276" s="160">
        <f>IF(N1276="nulová",J1276,0)</f>
        <v>0</v>
      </c>
      <c r="BJ1276" s="16" t="s">
        <v>83</v>
      </c>
      <c r="BK1276" s="160">
        <f>ROUND(I1276*H1276,2)</f>
        <v>0</v>
      </c>
      <c r="BL1276" s="16" t="s">
        <v>141</v>
      </c>
      <c r="BM1276" s="159" t="s">
        <v>760</v>
      </c>
    </row>
    <row r="1277" spans="2:65" s="1" customFormat="1" ht="29.25" x14ac:dyDescent="0.2">
      <c r="B1277" s="31"/>
      <c r="C1277" s="237"/>
      <c r="D1277" s="238" t="s">
        <v>143</v>
      </c>
      <c r="E1277" s="237"/>
      <c r="F1277" s="239" t="s">
        <v>761</v>
      </c>
      <c r="G1277" s="237"/>
      <c r="H1277" s="237"/>
      <c r="I1277" s="90"/>
      <c r="L1277" s="31"/>
      <c r="M1277" s="161"/>
      <c r="N1277" s="54"/>
      <c r="O1277" s="54"/>
      <c r="P1277" s="54"/>
      <c r="Q1277" s="54"/>
      <c r="R1277" s="54"/>
      <c r="S1277" s="54"/>
      <c r="T1277" s="55"/>
      <c r="AT1277" s="16" t="s">
        <v>143</v>
      </c>
      <c r="AU1277" s="16" t="s">
        <v>85</v>
      </c>
    </row>
    <row r="1278" spans="2:65" s="1" customFormat="1" ht="253.5" x14ac:dyDescent="0.2">
      <c r="B1278" s="31"/>
      <c r="C1278" s="237"/>
      <c r="D1278" s="238" t="s">
        <v>145</v>
      </c>
      <c r="E1278" s="237"/>
      <c r="F1278" s="240" t="s">
        <v>762</v>
      </c>
      <c r="G1278" s="237"/>
      <c r="H1278" s="237"/>
      <c r="I1278" s="90"/>
      <c r="L1278" s="31"/>
      <c r="M1278" s="161"/>
      <c r="N1278" s="54"/>
      <c r="O1278" s="54"/>
      <c r="P1278" s="54"/>
      <c r="Q1278" s="54"/>
      <c r="R1278" s="54"/>
      <c r="S1278" s="54"/>
      <c r="T1278" s="55"/>
      <c r="AT1278" s="16" t="s">
        <v>145</v>
      </c>
      <c r="AU1278" s="16" t="s">
        <v>85</v>
      </c>
    </row>
    <row r="1279" spans="2:65" s="12" customFormat="1" x14ac:dyDescent="0.2">
      <c r="B1279" s="162"/>
      <c r="C1279" s="241"/>
      <c r="D1279" s="238" t="s">
        <v>147</v>
      </c>
      <c r="E1279" s="242" t="s">
        <v>1</v>
      </c>
      <c r="F1279" s="243" t="s">
        <v>763</v>
      </c>
      <c r="G1279" s="241"/>
      <c r="H1279" s="242" t="s">
        <v>1</v>
      </c>
      <c r="I1279" s="164"/>
      <c r="L1279" s="162"/>
      <c r="M1279" s="165"/>
      <c r="N1279" s="166"/>
      <c r="O1279" s="166"/>
      <c r="P1279" s="166"/>
      <c r="Q1279" s="166"/>
      <c r="R1279" s="166"/>
      <c r="S1279" s="166"/>
      <c r="T1279" s="167"/>
      <c r="AT1279" s="163" t="s">
        <v>147</v>
      </c>
      <c r="AU1279" s="163" t="s">
        <v>85</v>
      </c>
      <c r="AV1279" s="12" t="s">
        <v>83</v>
      </c>
      <c r="AW1279" s="12" t="s">
        <v>32</v>
      </c>
      <c r="AX1279" s="12" t="s">
        <v>75</v>
      </c>
      <c r="AY1279" s="163" t="s">
        <v>134</v>
      </c>
    </row>
    <row r="1280" spans="2:65" s="12" customFormat="1" x14ac:dyDescent="0.2">
      <c r="B1280" s="162"/>
      <c r="C1280" s="241"/>
      <c r="D1280" s="238" t="s">
        <v>147</v>
      </c>
      <c r="E1280" s="242" t="s">
        <v>1</v>
      </c>
      <c r="F1280" s="243" t="s">
        <v>569</v>
      </c>
      <c r="G1280" s="241"/>
      <c r="H1280" s="242" t="s">
        <v>1</v>
      </c>
      <c r="I1280" s="164"/>
      <c r="L1280" s="162"/>
      <c r="M1280" s="165"/>
      <c r="N1280" s="166"/>
      <c r="O1280" s="166"/>
      <c r="P1280" s="166"/>
      <c r="Q1280" s="166"/>
      <c r="R1280" s="166"/>
      <c r="S1280" s="166"/>
      <c r="T1280" s="167"/>
      <c r="AT1280" s="163" t="s">
        <v>147</v>
      </c>
      <c r="AU1280" s="163" t="s">
        <v>85</v>
      </c>
      <c r="AV1280" s="12" t="s">
        <v>83</v>
      </c>
      <c r="AW1280" s="12" t="s">
        <v>32</v>
      </c>
      <c r="AX1280" s="12" t="s">
        <v>75</v>
      </c>
      <c r="AY1280" s="163" t="s">
        <v>134</v>
      </c>
    </row>
    <row r="1281" spans="2:65" s="12" customFormat="1" x14ac:dyDescent="0.2">
      <c r="B1281" s="162"/>
      <c r="C1281" s="241"/>
      <c r="D1281" s="238" t="s">
        <v>147</v>
      </c>
      <c r="E1281" s="242" t="s">
        <v>1</v>
      </c>
      <c r="F1281" s="243" t="s">
        <v>665</v>
      </c>
      <c r="G1281" s="241"/>
      <c r="H1281" s="242" t="s">
        <v>1</v>
      </c>
      <c r="I1281" s="164"/>
      <c r="L1281" s="162"/>
      <c r="M1281" s="165"/>
      <c r="N1281" s="166"/>
      <c r="O1281" s="166"/>
      <c r="P1281" s="166"/>
      <c r="Q1281" s="166"/>
      <c r="R1281" s="166"/>
      <c r="S1281" s="166"/>
      <c r="T1281" s="167"/>
      <c r="AT1281" s="163" t="s">
        <v>147</v>
      </c>
      <c r="AU1281" s="163" t="s">
        <v>85</v>
      </c>
      <c r="AV1281" s="12" t="s">
        <v>83</v>
      </c>
      <c r="AW1281" s="12" t="s">
        <v>32</v>
      </c>
      <c r="AX1281" s="12" t="s">
        <v>75</v>
      </c>
      <c r="AY1281" s="163" t="s">
        <v>134</v>
      </c>
    </row>
    <row r="1282" spans="2:65" s="13" customFormat="1" x14ac:dyDescent="0.2">
      <c r="B1282" s="168"/>
      <c r="C1282" s="244"/>
      <c r="D1282" s="238" t="s">
        <v>147</v>
      </c>
      <c r="E1282" s="245" t="s">
        <v>1</v>
      </c>
      <c r="F1282" s="246" t="s">
        <v>83</v>
      </c>
      <c r="G1282" s="244"/>
      <c r="H1282" s="247">
        <v>1</v>
      </c>
      <c r="I1282" s="170"/>
      <c r="L1282" s="168"/>
      <c r="M1282" s="171"/>
      <c r="N1282" s="172"/>
      <c r="O1282" s="172"/>
      <c r="P1282" s="172"/>
      <c r="Q1282" s="172"/>
      <c r="R1282" s="172"/>
      <c r="S1282" s="172"/>
      <c r="T1282" s="173"/>
      <c r="AT1282" s="169" t="s">
        <v>147</v>
      </c>
      <c r="AU1282" s="169" t="s">
        <v>85</v>
      </c>
      <c r="AV1282" s="13" t="s">
        <v>85</v>
      </c>
      <c r="AW1282" s="13" t="s">
        <v>32</v>
      </c>
      <c r="AX1282" s="13" t="s">
        <v>75</v>
      </c>
      <c r="AY1282" s="169" t="s">
        <v>134</v>
      </c>
    </row>
    <row r="1283" spans="2:65" s="14" customFormat="1" x14ac:dyDescent="0.2">
      <c r="B1283" s="174"/>
      <c r="C1283" s="248"/>
      <c r="D1283" s="238" t="s">
        <v>147</v>
      </c>
      <c r="E1283" s="249" t="s">
        <v>1</v>
      </c>
      <c r="F1283" s="250" t="s">
        <v>152</v>
      </c>
      <c r="G1283" s="248"/>
      <c r="H1283" s="251">
        <v>1</v>
      </c>
      <c r="I1283" s="176"/>
      <c r="L1283" s="174"/>
      <c r="M1283" s="177"/>
      <c r="N1283" s="178"/>
      <c r="O1283" s="178"/>
      <c r="P1283" s="178"/>
      <c r="Q1283" s="178"/>
      <c r="R1283" s="178"/>
      <c r="S1283" s="178"/>
      <c r="T1283" s="179"/>
      <c r="AT1283" s="175" t="s">
        <v>147</v>
      </c>
      <c r="AU1283" s="175" t="s">
        <v>85</v>
      </c>
      <c r="AV1283" s="14" t="s">
        <v>141</v>
      </c>
      <c r="AW1283" s="14" t="s">
        <v>32</v>
      </c>
      <c r="AX1283" s="14" t="s">
        <v>83</v>
      </c>
      <c r="AY1283" s="175" t="s">
        <v>134</v>
      </c>
    </row>
    <row r="1284" spans="2:65" s="1" customFormat="1" ht="16.5" customHeight="1" x14ac:dyDescent="0.2">
      <c r="B1284" s="151"/>
      <c r="C1284" s="253">
        <v>99</v>
      </c>
      <c r="D1284" s="253" t="s">
        <v>347</v>
      </c>
      <c r="E1284" s="254" t="s">
        <v>764</v>
      </c>
      <c r="F1284" s="255" t="s">
        <v>765</v>
      </c>
      <c r="G1284" s="256" t="s">
        <v>493</v>
      </c>
      <c r="H1284" s="257">
        <v>1</v>
      </c>
      <c r="I1284" s="181"/>
      <c r="J1284" s="182">
        <f>ROUND(I1284*H1284,2)</f>
        <v>0</v>
      </c>
      <c r="K1284" s="180" t="s">
        <v>389</v>
      </c>
      <c r="L1284" s="183"/>
      <c r="M1284" s="184" t="s">
        <v>1</v>
      </c>
      <c r="N1284" s="185" t="s">
        <v>40</v>
      </c>
      <c r="O1284" s="54"/>
      <c r="P1284" s="157">
        <f>O1284*H1284</f>
        <v>0</v>
      </c>
      <c r="Q1284" s="157">
        <v>2.5000000000000001E-2</v>
      </c>
      <c r="R1284" s="157">
        <f>Q1284*H1284</f>
        <v>2.5000000000000001E-2</v>
      </c>
      <c r="S1284" s="157">
        <v>0</v>
      </c>
      <c r="T1284" s="158">
        <f>S1284*H1284</f>
        <v>0</v>
      </c>
      <c r="AR1284" s="159" t="s">
        <v>214</v>
      </c>
      <c r="AT1284" s="159" t="s">
        <v>347</v>
      </c>
      <c r="AU1284" s="159" t="s">
        <v>85</v>
      </c>
      <c r="AY1284" s="16" t="s">
        <v>134</v>
      </c>
      <c r="BE1284" s="160">
        <f>IF(N1284="základní",J1284,0)</f>
        <v>0</v>
      </c>
      <c r="BF1284" s="160">
        <f>IF(N1284="snížená",J1284,0)</f>
        <v>0</v>
      </c>
      <c r="BG1284" s="160">
        <f>IF(N1284="zákl. přenesená",J1284,0)</f>
        <v>0</v>
      </c>
      <c r="BH1284" s="160">
        <f>IF(N1284="sníž. přenesená",J1284,0)</f>
        <v>0</v>
      </c>
      <c r="BI1284" s="160">
        <f>IF(N1284="nulová",J1284,0)</f>
        <v>0</v>
      </c>
      <c r="BJ1284" s="16" t="s">
        <v>83</v>
      </c>
      <c r="BK1284" s="160">
        <f>ROUND(I1284*H1284,2)</f>
        <v>0</v>
      </c>
      <c r="BL1284" s="16" t="s">
        <v>141</v>
      </c>
      <c r="BM1284" s="159" t="s">
        <v>766</v>
      </c>
    </row>
    <row r="1285" spans="2:65" s="1" customFormat="1" x14ac:dyDescent="0.2">
      <c r="B1285" s="31"/>
      <c r="C1285" s="237"/>
      <c r="D1285" s="238" t="s">
        <v>143</v>
      </c>
      <c r="E1285" s="237"/>
      <c r="F1285" s="239" t="s">
        <v>765</v>
      </c>
      <c r="G1285" s="237"/>
      <c r="H1285" s="237"/>
      <c r="I1285" s="90"/>
      <c r="L1285" s="31"/>
      <c r="M1285" s="161"/>
      <c r="N1285" s="54"/>
      <c r="O1285" s="54"/>
      <c r="P1285" s="54"/>
      <c r="Q1285" s="54"/>
      <c r="R1285" s="54"/>
      <c r="S1285" s="54"/>
      <c r="T1285" s="55"/>
      <c r="AT1285" s="16" t="s">
        <v>143</v>
      </c>
      <c r="AU1285" s="16" t="s">
        <v>85</v>
      </c>
    </row>
    <row r="1286" spans="2:65" s="12" customFormat="1" x14ac:dyDescent="0.2">
      <c r="B1286" s="162"/>
      <c r="C1286" s="241"/>
      <c r="D1286" s="238" t="s">
        <v>147</v>
      </c>
      <c r="E1286" s="242" t="s">
        <v>1</v>
      </c>
      <c r="F1286" s="243" t="s">
        <v>763</v>
      </c>
      <c r="G1286" s="241"/>
      <c r="H1286" s="242" t="s">
        <v>1</v>
      </c>
      <c r="I1286" s="164"/>
      <c r="L1286" s="162"/>
      <c r="M1286" s="165"/>
      <c r="N1286" s="166"/>
      <c r="O1286" s="166"/>
      <c r="P1286" s="166"/>
      <c r="Q1286" s="166"/>
      <c r="R1286" s="166"/>
      <c r="S1286" s="166"/>
      <c r="T1286" s="167"/>
      <c r="AT1286" s="163" t="s">
        <v>147</v>
      </c>
      <c r="AU1286" s="163" t="s">
        <v>85</v>
      </c>
      <c r="AV1286" s="12" t="s">
        <v>83</v>
      </c>
      <c r="AW1286" s="12" t="s">
        <v>32</v>
      </c>
      <c r="AX1286" s="12" t="s">
        <v>75</v>
      </c>
      <c r="AY1286" s="163" t="s">
        <v>134</v>
      </c>
    </row>
    <row r="1287" spans="2:65" s="12" customFormat="1" x14ac:dyDescent="0.2">
      <c r="B1287" s="162"/>
      <c r="C1287" s="241"/>
      <c r="D1287" s="238" t="s">
        <v>147</v>
      </c>
      <c r="E1287" s="242" t="s">
        <v>1</v>
      </c>
      <c r="F1287" s="243" t="s">
        <v>569</v>
      </c>
      <c r="G1287" s="241"/>
      <c r="H1287" s="242" t="s">
        <v>1</v>
      </c>
      <c r="I1287" s="164"/>
      <c r="L1287" s="162"/>
      <c r="M1287" s="165"/>
      <c r="N1287" s="166"/>
      <c r="O1287" s="166"/>
      <c r="P1287" s="166"/>
      <c r="Q1287" s="166"/>
      <c r="R1287" s="166"/>
      <c r="S1287" s="166"/>
      <c r="T1287" s="167"/>
      <c r="AT1287" s="163" t="s">
        <v>147</v>
      </c>
      <c r="AU1287" s="163" t="s">
        <v>85</v>
      </c>
      <c r="AV1287" s="12" t="s">
        <v>83</v>
      </c>
      <c r="AW1287" s="12" t="s">
        <v>32</v>
      </c>
      <c r="AX1287" s="12" t="s">
        <v>75</v>
      </c>
      <c r="AY1287" s="163" t="s">
        <v>134</v>
      </c>
    </row>
    <row r="1288" spans="2:65" s="12" customFormat="1" x14ac:dyDescent="0.2">
      <c r="B1288" s="162"/>
      <c r="C1288" s="241"/>
      <c r="D1288" s="238" t="s">
        <v>147</v>
      </c>
      <c r="E1288" s="242" t="s">
        <v>1</v>
      </c>
      <c r="F1288" s="243" t="s">
        <v>665</v>
      </c>
      <c r="G1288" s="241"/>
      <c r="H1288" s="242" t="s">
        <v>1</v>
      </c>
      <c r="I1288" s="164"/>
      <c r="L1288" s="162"/>
      <c r="M1288" s="165"/>
      <c r="N1288" s="166"/>
      <c r="O1288" s="166"/>
      <c r="P1288" s="166"/>
      <c r="Q1288" s="166"/>
      <c r="R1288" s="166"/>
      <c r="S1288" s="166"/>
      <c r="T1288" s="167"/>
      <c r="AT1288" s="163" t="s">
        <v>147</v>
      </c>
      <c r="AU1288" s="163" t="s">
        <v>85</v>
      </c>
      <c r="AV1288" s="12" t="s">
        <v>83</v>
      </c>
      <c r="AW1288" s="12" t="s">
        <v>32</v>
      </c>
      <c r="AX1288" s="12" t="s">
        <v>75</v>
      </c>
      <c r="AY1288" s="163" t="s">
        <v>134</v>
      </c>
    </row>
    <row r="1289" spans="2:65" s="13" customFormat="1" x14ac:dyDescent="0.2">
      <c r="B1289" s="168"/>
      <c r="C1289" s="244"/>
      <c r="D1289" s="238" t="s">
        <v>147</v>
      </c>
      <c r="E1289" s="245" t="s">
        <v>1</v>
      </c>
      <c r="F1289" s="246" t="s">
        <v>83</v>
      </c>
      <c r="G1289" s="244"/>
      <c r="H1289" s="247">
        <v>1</v>
      </c>
      <c r="I1289" s="170"/>
      <c r="L1289" s="168"/>
      <c r="M1289" s="171"/>
      <c r="N1289" s="172"/>
      <c r="O1289" s="172"/>
      <c r="P1289" s="172"/>
      <c r="Q1289" s="172"/>
      <c r="R1289" s="172"/>
      <c r="S1289" s="172"/>
      <c r="T1289" s="173"/>
      <c r="AT1289" s="169" t="s">
        <v>147</v>
      </c>
      <c r="AU1289" s="169" t="s">
        <v>85</v>
      </c>
      <c r="AV1289" s="13" t="s">
        <v>85</v>
      </c>
      <c r="AW1289" s="13" t="s">
        <v>32</v>
      </c>
      <c r="AX1289" s="13" t="s">
        <v>75</v>
      </c>
      <c r="AY1289" s="169" t="s">
        <v>134</v>
      </c>
    </row>
    <row r="1290" spans="2:65" s="14" customFormat="1" x14ac:dyDescent="0.2">
      <c r="B1290" s="174"/>
      <c r="C1290" s="248"/>
      <c r="D1290" s="238" t="s">
        <v>147</v>
      </c>
      <c r="E1290" s="249" t="s">
        <v>1</v>
      </c>
      <c r="F1290" s="250" t="s">
        <v>152</v>
      </c>
      <c r="G1290" s="248"/>
      <c r="H1290" s="251">
        <v>1</v>
      </c>
      <c r="I1290" s="176"/>
      <c r="L1290" s="174"/>
      <c r="M1290" s="177"/>
      <c r="N1290" s="178"/>
      <c r="O1290" s="178"/>
      <c r="P1290" s="178"/>
      <c r="Q1290" s="178"/>
      <c r="R1290" s="178"/>
      <c r="S1290" s="178"/>
      <c r="T1290" s="179"/>
      <c r="AT1290" s="175" t="s">
        <v>147</v>
      </c>
      <c r="AU1290" s="175" t="s">
        <v>85</v>
      </c>
      <c r="AV1290" s="14" t="s">
        <v>141</v>
      </c>
      <c r="AW1290" s="14" t="s">
        <v>32</v>
      </c>
      <c r="AX1290" s="14" t="s">
        <v>83</v>
      </c>
      <c r="AY1290" s="175" t="s">
        <v>134</v>
      </c>
    </row>
    <row r="1291" spans="2:65" s="1" customFormat="1" ht="16.5" customHeight="1" x14ac:dyDescent="0.2">
      <c r="B1291" s="151"/>
      <c r="C1291" s="232">
        <v>100</v>
      </c>
      <c r="D1291" s="232" t="s">
        <v>136</v>
      </c>
      <c r="E1291" s="233" t="s">
        <v>767</v>
      </c>
      <c r="F1291" s="234" t="s">
        <v>768</v>
      </c>
      <c r="G1291" s="235" t="s">
        <v>493</v>
      </c>
      <c r="H1291" s="236">
        <v>2</v>
      </c>
      <c r="I1291" s="153"/>
      <c r="J1291" s="154">
        <f>ROUND(I1291*H1291,2)</f>
        <v>0</v>
      </c>
      <c r="K1291" s="152" t="s">
        <v>140</v>
      </c>
      <c r="L1291" s="31"/>
      <c r="M1291" s="155" t="s">
        <v>1</v>
      </c>
      <c r="N1291" s="156" t="s">
        <v>40</v>
      </c>
      <c r="O1291" s="54"/>
      <c r="P1291" s="157">
        <f>O1291*H1291</f>
        <v>0</v>
      </c>
      <c r="Q1291" s="157">
        <v>3.0100000000000001E-3</v>
      </c>
      <c r="R1291" s="157">
        <f>Q1291*H1291</f>
        <v>6.0200000000000002E-3</v>
      </c>
      <c r="S1291" s="157">
        <v>0</v>
      </c>
      <c r="T1291" s="158">
        <f>S1291*H1291</f>
        <v>0</v>
      </c>
      <c r="AR1291" s="159" t="s">
        <v>141</v>
      </c>
      <c r="AT1291" s="159" t="s">
        <v>136</v>
      </c>
      <c r="AU1291" s="159" t="s">
        <v>85</v>
      </c>
      <c r="AY1291" s="16" t="s">
        <v>134</v>
      </c>
      <c r="BE1291" s="160">
        <f>IF(N1291="základní",J1291,0)</f>
        <v>0</v>
      </c>
      <c r="BF1291" s="160">
        <f>IF(N1291="snížená",J1291,0)</f>
        <v>0</v>
      </c>
      <c r="BG1291" s="160">
        <f>IF(N1291="zákl. přenesená",J1291,0)</f>
        <v>0</v>
      </c>
      <c r="BH1291" s="160">
        <f>IF(N1291="sníž. přenesená",J1291,0)</f>
        <v>0</v>
      </c>
      <c r="BI1291" s="160">
        <f>IF(N1291="nulová",J1291,0)</f>
        <v>0</v>
      </c>
      <c r="BJ1291" s="16" t="s">
        <v>83</v>
      </c>
      <c r="BK1291" s="160">
        <f>ROUND(I1291*H1291,2)</f>
        <v>0</v>
      </c>
      <c r="BL1291" s="16" t="s">
        <v>141</v>
      </c>
      <c r="BM1291" s="159" t="s">
        <v>769</v>
      </c>
    </row>
    <row r="1292" spans="2:65" s="1" customFormat="1" ht="29.25" x14ac:dyDescent="0.2">
      <c r="B1292" s="31"/>
      <c r="C1292" s="237"/>
      <c r="D1292" s="238" t="s">
        <v>143</v>
      </c>
      <c r="E1292" s="237"/>
      <c r="F1292" s="239" t="s">
        <v>770</v>
      </c>
      <c r="G1292" s="237"/>
      <c r="H1292" s="237"/>
      <c r="I1292" s="90"/>
      <c r="L1292" s="31"/>
      <c r="M1292" s="161"/>
      <c r="N1292" s="54"/>
      <c r="O1292" s="54"/>
      <c r="P1292" s="54"/>
      <c r="Q1292" s="54"/>
      <c r="R1292" s="54"/>
      <c r="S1292" s="54"/>
      <c r="T1292" s="55"/>
      <c r="AT1292" s="16" t="s">
        <v>143</v>
      </c>
      <c r="AU1292" s="16" t="s">
        <v>85</v>
      </c>
    </row>
    <row r="1293" spans="2:65" s="12" customFormat="1" ht="22.5" x14ac:dyDescent="0.2">
      <c r="B1293" s="162"/>
      <c r="C1293" s="241"/>
      <c r="D1293" s="238" t="s">
        <v>147</v>
      </c>
      <c r="E1293" s="242" t="s">
        <v>1</v>
      </c>
      <c r="F1293" s="243" t="s">
        <v>771</v>
      </c>
      <c r="G1293" s="241"/>
      <c r="H1293" s="242" t="s">
        <v>1</v>
      </c>
      <c r="I1293" s="164"/>
      <c r="L1293" s="162"/>
      <c r="M1293" s="165"/>
      <c r="N1293" s="166"/>
      <c r="O1293" s="166"/>
      <c r="P1293" s="166"/>
      <c r="Q1293" s="166"/>
      <c r="R1293" s="166"/>
      <c r="S1293" s="166"/>
      <c r="T1293" s="167"/>
      <c r="AT1293" s="163" t="s">
        <v>147</v>
      </c>
      <c r="AU1293" s="163" t="s">
        <v>85</v>
      </c>
      <c r="AV1293" s="12" t="s">
        <v>83</v>
      </c>
      <c r="AW1293" s="12" t="s">
        <v>32</v>
      </c>
      <c r="AX1293" s="12" t="s">
        <v>75</v>
      </c>
      <c r="AY1293" s="163" t="s">
        <v>134</v>
      </c>
    </row>
    <row r="1294" spans="2:65" s="12" customFormat="1" x14ac:dyDescent="0.2">
      <c r="B1294" s="162"/>
      <c r="C1294" s="241"/>
      <c r="D1294" s="238" t="s">
        <v>147</v>
      </c>
      <c r="E1294" s="242" t="s">
        <v>1</v>
      </c>
      <c r="F1294" s="243" t="s">
        <v>569</v>
      </c>
      <c r="G1294" s="241"/>
      <c r="H1294" s="242" t="s">
        <v>1</v>
      </c>
      <c r="I1294" s="164"/>
      <c r="L1294" s="162"/>
      <c r="M1294" s="165"/>
      <c r="N1294" s="166"/>
      <c r="O1294" s="166"/>
      <c r="P1294" s="166"/>
      <c r="Q1294" s="166"/>
      <c r="R1294" s="166"/>
      <c r="S1294" s="166"/>
      <c r="T1294" s="167"/>
      <c r="AT1294" s="163" t="s">
        <v>147</v>
      </c>
      <c r="AU1294" s="163" t="s">
        <v>85</v>
      </c>
      <c r="AV1294" s="12" t="s">
        <v>83</v>
      </c>
      <c r="AW1294" s="12" t="s">
        <v>32</v>
      </c>
      <c r="AX1294" s="12" t="s">
        <v>75</v>
      </c>
      <c r="AY1294" s="163" t="s">
        <v>134</v>
      </c>
    </row>
    <row r="1295" spans="2:65" s="12" customFormat="1" x14ac:dyDescent="0.2">
      <c r="B1295" s="162"/>
      <c r="C1295" s="241"/>
      <c r="D1295" s="238" t="s">
        <v>147</v>
      </c>
      <c r="E1295" s="242" t="s">
        <v>1</v>
      </c>
      <c r="F1295" s="243" t="s">
        <v>772</v>
      </c>
      <c r="G1295" s="241"/>
      <c r="H1295" s="242" t="s">
        <v>1</v>
      </c>
      <c r="I1295" s="164"/>
      <c r="L1295" s="162"/>
      <c r="M1295" s="165"/>
      <c r="N1295" s="166"/>
      <c r="O1295" s="166"/>
      <c r="P1295" s="166"/>
      <c r="Q1295" s="166"/>
      <c r="R1295" s="166"/>
      <c r="S1295" s="166"/>
      <c r="T1295" s="167"/>
      <c r="AT1295" s="163" t="s">
        <v>147</v>
      </c>
      <c r="AU1295" s="163" t="s">
        <v>85</v>
      </c>
      <c r="AV1295" s="12" t="s">
        <v>83</v>
      </c>
      <c r="AW1295" s="12" t="s">
        <v>32</v>
      </c>
      <c r="AX1295" s="12" t="s">
        <v>75</v>
      </c>
      <c r="AY1295" s="163" t="s">
        <v>134</v>
      </c>
    </row>
    <row r="1296" spans="2:65" s="13" customFormat="1" x14ac:dyDescent="0.2">
      <c r="B1296" s="168"/>
      <c r="C1296" s="244"/>
      <c r="D1296" s="238" t="s">
        <v>147</v>
      </c>
      <c r="E1296" s="245" t="s">
        <v>1</v>
      </c>
      <c r="F1296" s="246" t="s">
        <v>85</v>
      </c>
      <c r="G1296" s="244"/>
      <c r="H1296" s="247">
        <v>2</v>
      </c>
      <c r="I1296" s="170"/>
      <c r="L1296" s="168"/>
      <c r="M1296" s="171"/>
      <c r="N1296" s="172"/>
      <c r="O1296" s="172"/>
      <c r="P1296" s="172"/>
      <c r="Q1296" s="172"/>
      <c r="R1296" s="172"/>
      <c r="S1296" s="172"/>
      <c r="T1296" s="173"/>
      <c r="AT1296" s="169" t="s">
        <v>147</v>
      </c>
      <c r="AU1296" s="169" t="s">
        <v>85</v>
      </c>
      <c r="AV1296" s="13" t="s">
        <v>85</v>
      </c>
      <c r="AW1296" s="13" t="s">
        <v>32</v>
      </c>
      <c r="AX1296" s="13" t="s">
        <v>75</v>
      </c>
      <c r="AY1296" s="169" t="s">
        <v>134</v>
      </c>
    </row>
    <row r="1297" spans="2:65" s="14" customFormat="1" x14ac:dyDescent="0.2">
      <c r="B1297" s="174"/>
      <c r="C1297" s="248"/>
      <c r="D1297" s="238" t="s">
        <v>147</v>
      </c>
      <c r="E1297" s="249" t="s">
        <v>1</v>
      </c>
      <c r="F1297" s="250" t="s">
        <v>152</v>
      </c>
      <c r="G1297" s="248"/>
      <c r="H1297" s="251">
        <v>2</v>
      </c>
      <c r="I1297" s="176"/>
      <c r="L1297" s="174"/>
      <c r="M1297" s="177"/>
      <c r="N1297" s="178"/>
      <c r="O1297" s="178"/>
      <c r="P1297" s="178"/>
      <c r="Q1297" s="178"/>
      <c r="R1297" s="178"/>
      <c r="S1297" s="178"/>
      <c r="T1297" s="179"/>
      <c r="AT1297" s="175" t="s">
        <v>147</v>
      </c>
      <c r="AU1297" s="175" t="s">
        <v>85</v>
      </c>
      <c r="AV1297" s="14" t="s">
        <v>141</v>
      </c>
      <c r="AW1297" s="14" t="s">
        <v>32</v>
      </c>
      <c r="AX1297" s="14" t="s">
        <v>83</v>
      </c>
      <c r="AY1297" s="175" t="s">
        <v>134</v>
      </c>
    </row>
    <row r="1298" spans="2:65" s="1" customFormat="1" ht="24" customHeight="1" x14ac:dyDescent="0.2">
      <c r="B1298" s="151"/>
      <c r="C1298" s="253">
        <v>101</v>
      </c>
      <c r="D1298" s="253" t="s">
        <v>347</v>
      </c>
      <c r="E1298" s="254" t="s">
        <v>773</v>
      </c>
      <c r="F1298" s="255" t="s">
        <v>774</v>
      </c>
      <c r="G1298" s="256" t="s">
        <v>493</v>
      </c>
      <c r="H1298" s="257">
        <v>2</v>
      </c>
      <c r="I1298" s="181"/>
      <c r="J1298" s="182">
        <f>ROUND(I1298*H1298,2)</f>
        <v>0</v>
      </c>
      <c r="K1298" s="180" t="s">
        <v>140</v>
      </c>
      <c r="L1298" s="183"/>
      <c r="M1298" s="184" t="s">
        <v>1</v>
      </c>
      <c r="N1298" s="185" t="s">
        <v>40</v>
      </c>
      <c r="O1298" s="54"/>
      <c r="P1298" s="157">
        <f>O1298*H1298</f>
        <v>0</v>
      </c>
      <c r="Q1298" s="157">
        <v>6.5000000000000002E-2</v>
      </c>
      <c r="R1298" s="157">
        <f>Q1298*H1298</f>
        <v>0.13</v>
      </c>
      <c r="S1298" s="157">
        <v>0</v>
      </c>
      <c r="T1298" s="158">
        <f>S1298*H1298</f>
        <v>0</v>
      </c>
      <c r="AR1298" s="159" t="s">
        <v>214</v>
      </c>
      <c r="AT1298" s="159" t="s">
        <v>347</v>
      </c>
      <c r="AU1298" s="159" t="s">
        <v>85</v>
      </c>
      <c r="AY1298" s="16" t="s">
        <v>134</v>
      </c>
      <c r="BE1298" s="160">
        <f>IF(N1298="základní",J1298,0)</f>
        <v>0</v>
      </c>
      <c r="BF1298" s="160">
        <f>IF(N1298="snížená",J1298,0)</f>
        <v>0</v>
      </c>
      <c r="BG1298" s="160">
        <f>IF(N1298="zákl. přenesená",J1298,0)</f>
        <v>0</v>
      </c>
      <c r="BH1298" s="160">
        <f>IF(N1298="sníž. přenesená",J1298,0)</f>
        <v>0</v>
      </c>
      <c r="BI1298" s="160">
        <f>IF(N1298="nulová",J1298,0)</f>
        <v>0</v>
      </c>
      <c r="BJ1298" s="16" t="s">
        <v>83</v>
      </c>
      <c r="BK1298" s="160">
        <f>ROUND(I1298*H1298,2)</f>
        <v>0</v>
      </c>
      <c r="BL1298" s="16" t="s">
        <v>141</v>
      </c>
      <c r="BM1298" s="159" t="s">
        <v>775</v>
      </c>
    </row>
    <row r="1299" spans="2:65" s="1" customFormat="1" ht="19.5" x14ac:dyDescent="0.2">
      <c r="B1299" s="31"/>
      <c r="C1299" s="237"/>
      <c r="D1299" s="238" t="s">
        <v>143</v>
      </c>
      <c r="E1299" s="237"/>
      <c r="F1299" s="239" t="s">
        <v>774</v>
      </c>
      <c r="G1299" s="237"/>
      <c r="H1299" s="237"/>
      <c r="I1299" s="90"/>
      <c r="L1299" s="31"/>
      <c r="M1299" s="161"/>
      <c r="N1299" s="54"/>
      <c r="O1299" s="54"/>
      <c r="P1299" s="54"/>
      <c r="Q1299" s="54"/>
      <c r="R1299" s="54"/>
      <c r="S1299" s="54"/>
      <c r="T1299" s="55"/>
      <c r="AT1299" s="16" t="s">
        <v>143</v>
      </c>
      <c r="AU1299" s="16" t="s">
        <v>85</v>
      </c>
    </row>
    <row r="1300" spans="2:65" s="12" customFormat="1" ht="22.5" x14ac:dyDescent="0.2">
      <c r="B1300" s="162"/>
      <c r="C1300" s="241"/>
      <c r="D1300" s="238" t="s">
        <v>147</v>
      </c>
      <c r="E1300" s="242" t="s">
        <v>1</v>
      </c>
      <c r="F1300" s="243" t="s">
        <v>771</v>
      </c>
      <c r="G1300" s="241"/>
      <c r="H1300" s="242" t="s">
        <v>1</v>
      </c>
      <c r="I1300" s="164"/>
      <c r="L1300" s="162"/>
      <c r="M1300" s="165"/>
      <c r="N1300" s="166"/>
      <c r="O1300" s="166"/>
      <c r="P1300" s="166"/>
      <c r="Q1300" s="166"/>
      <c r="R1300" s="166"/>
      <c r="S1300" s="166"/>
      <c r="T1300" s="167"/>
      <c r="AT1300" s="163" t="s">
        <v>147</v>
      </c>
      <c r="AU1300" s="163" t="s">
        <v>85</v>
      </c>
      <c r="AV1300" s="12" t="s">
        <v>83</v>
      </c>
      <c r="AW1300" s="12" t="s">
        <v>32</v>
      </c>
      <c r="AX1300" s="12" t="s">
        <v>75</v>
      </c>
      <c r="AY1300" s="163" t="s">
        <v>134</v>
      </c>
    </row>
    <row r="1301" spans="2:65" s="12" customFormat="1" x14ac:dyDescent="0.2">
      <c r="B1301" s="162"/>
      <c r="C1301" s="241"/>
      <c r="D1301" s="238" t="s">
        <v>147</v>
      </c>
      <c r="E1301" s="242" t="s">
        <v>1</v>
      </c>
      <c r="F1301" s="243" t="s">
        <v>569</v>
      </c>
      <c r="G1301" s="241"/>
      <c r="H1301" s="242" t="s">
        <v>1</v>
      </c>
      <c r="I1301" s="164"/>
      <c r="L1301" s="162"/>
      <c r="M1301" s="165"/>
      <c r="N1301" s="166"/>
      <c r="O1301" s="166"/>
      <c r="P1301" s="166"/>
      <c r="Q1301" s="166"/>
      <c r="R1301" s="166"/>
      <c r="S1301" s="166"/>
      <c r="T1301" s="167"/>
      <c r="AT1301" s="163" t="s">
        <v>147</v>
      </c>
      <c r="AU1301" s="163" t="s">
        <v>85</v>
      </c>
      <c r="AV1301" s="12" t="s">
        <v>83</v>
      </c>
      <c r="AW1301" s="12" t="s">
        <v>32</v>
      </c>
      <c r="AX1301" s="12" t="s">
        <v>75</v>
      </c>
      <c r="AY1301" s="163" t="s">
        <v>134</v>
      </c>
    </row>
    <row r="1302" spans="2:65" s="12" customFormat="1" x14ac:dyDescent="0.2">
      <c r="B1302" s="162"/>
      <c r="C1302" s="241"/>
      <c r="D1302" s="238" t="s">
        <v>147</v>
      </c>
      <c r="E1302" s="242" t="s">
        <v>1</v>
      </c>
      <c r="F1302" s="243" t="s">
        <v>625</v>
      </c>
      <c r="G1302" s="241"/>
      <c r="H1302" s="242" t="s">
        <v>1</v>
      </c>
      <c r="I1302" s="164"/>
      <c r="L1302" s="162"/>
      <c r="M1302" s="165"/>
      <c r="N1302" s="166"/>
      <c r="O1302" s="166"/>
      <c r="P1302" s="166"/>
      <c r="Q1302" s="166"/>
      <c r="R1302" s="166"/>
      <c r="S1302" s="166"/>
      <c r="T1302" s="167"/>
      <c r="AT1302" s="163" t="s">
        <v>147</v>
      </c>
      <c r="AU1302" s="163" t="s">
        <v>85</v>
      </c>
      <c r="AV1302" s="12" t="s">
        <v>83</v>
      </c>
      <c r="AW1302" s="12" t="s">
        <v>32</v>
      </c>
      <c r="AX1302" s="12" t="s">
        <v>75</v>
      </c>
      <c r="AY1302" s="163" t="s">
        <v>134</v>
      </c>
    </row>
    <row r="1303" spans="2:65" s="13" customFormat="1" x14ac:dyDescent="0.2">
      <c r="B1303" s="168"/>
      <c r="C1303" s="244"/>
      <c r="D1303" s="238" t="s">
        <v>147</v>
      </c>
      <c r="E1303" s="245" t="s">
        <v>1</v>
      </c>
      <c r="F1303" s="246" t="s">
        <v>85</v>
      </c>
      <c r="G1303" s="244"/>
      <c r="H1303" s="247">
        <v>2</v>
      </c>
      <c r="I1303" s="170"/>
      <c r="L1303" s="168"/>
      <c r="M1303" s="171"/>
      <c r="N1303" s="172"/>
      <c r="O1303" s="172"/>
      <c r="P1303" s="172"/>
      <c r="Q1303" s="172"/>
      <c r="R1303" s="172"/>
      <c r="S1303" s="172"/>
      <c r="T1303" s="173"/>
      <c r="AT1303" s="169" t="s">
        <v>147</v>
      </c>
      <c r="AU1303" s="169" t="s">
        <v>85</v>
      </c>
      <c r="AV1303" s="13" t="s">
        <v>85</v>
      </c>
      <c r="AW1303" s="13" t="s">
        <v>32</v>
      </c>
      <c r="AX1303" s="13" t="s">
        <v>75</v>
      </c>
      <c r="AY1303" s="169" t="s">
        <v>134</v>
      </c>
    </row>
    <row r="1304" spans="2:65" s="14" customFormat="1" x14ac:dyDescent="0.2">
      <c r="B1304" s="174"/>
      <c r="C1304" s="248"/>
      <c r="D1304" s="238" t="s">
        <v>147</v>
      </c>
      <c r="E1304" s="249" t="s">
        <v>1</v>
      </c>
      <c r="F1304" s="250" t="s">
        <v>152</v>
      </c>
      <c r="G1304" s="248"/>
      <c r="H1304" s="251">
        <v>2</v>
      </c>
      <c r="I1304" s="176"/>
      <c r="L1304" s="174"/>
      <c r="M1304" s="177"/>
      <c r="N1304" s="178"/>
      <c r="O1304" s="178"/>
      <c r="P1304" s="178"/>
      <c r="Q1304" s="178"/>
      <c r="R1304" s="178"/>
      <c r="S1304" s="178"/>
      <c r="T1304" s="179"/>
      <c r="AT1304" s="175" t="s">
        <v>147</v>
      </c>
      <c r="AU1304" s="175" t="s">
        <v>85</v>
      </c>
      <c r="AV1304" s="14" t="s">
        <v>141</v>
      </c>
      <c r="AW1304" s="14" t="s">
        <v>32</v>
      </c>
      <c r="AX1304" s="14" t="s">
        <v>83</v>
      </c>
      <c r="AY1304" s="175" t="s">
        <v>134</v>
      </c>
    </row>
    <row r="1305" spans="2:65" s="1" customFormat="1" ht="16.5" customHeight="1" x14ac:dyDescent="0.2">
      <c r="B1305" s="151"/>
      <c r="C1305" s="253">
        <v>102</v>
      </c>
      <c r="D1305" s="253" t="s">
        <v>347</v>
      </c>
      <c r="E1305" s="254" t="s">
        <v>776</v>
      </c>
      <c r="F1305" s="255" t="s">
        <v>777</v>
      </c>
      <c r="G1305" s="256" t="s">
        <v>493</v>
      </c>
      <c r="H1305" s="257">
        <v>2</v>
      </c>
      <c r="I1305" s="181"/>
      <c r="J1305" s="182">
        <f>ROUND(I1305*H1305,2)</f>
        <v>0</v>
      </c>
      <c r="K1305" s="180" t="s">
        <v>140</v>
      </c>
      <c r="L1305" s="183"/>
      <c r="M1305" s="184" t="s">
        <v>1</v>
      </c>
      <c r="N1305" s="185" t="s">
        <v>40</v>
      </c>
      <c r="O1305" s="54"/>
      <c r="P1305" s="157">
        <f>O1305*H1305</f>
        <v>0</v>
      </c>
      <c r="Q1305" s="157">
        <v>4.4999999999999997E-3</v>
      </c>
      <c r="R1305" s="157">
        <f>Q1305*H1305</f>
        <v>8.9999999999999993E-3</v>
      </c>
      <c r="S1305" s="157">
        <v>0</v>
      </c>
      <c r="T1305" s="158">
        <f>S1305*H1305</f>
        <v>0</v>
      </c>
      <c r="AR1305" s="159" t="s">
        <v>214</v>
      </c>
      <c r="AT1305" s="159" t="s">
        <v>347</v>
      </c>
      <c r="AU1305" s="159" t="s">
        <v>85</v>
      </c>
      <c r="AY1305" s="16" t="s">
        <v>134</v>
      </c>
      <c r="BE1305" s="160">
        <f>IF(N1305="základní",J1305,0)</f>
        <v>0</v>
      </c>
      <c r="BF1305" s="160">
        <f>IF(N1305="snížená",J1305,0)</f>
        <v>0</v>
      </c>
      <c r="BG1305" s="160">
        <f>IF(N1305="zákl. přenesená",J1305,0)</f>
        <v>0</v>
      </c>
      <c r="BH1305" s="160">
        <f>IF(N1305="sníž. přenesená",J1305,0)</f>
        <v>0</v>
      </c>
      <c r="BI1305" s="160">
        <f>IF(N1305="nulová",J1305,0)</f>
        <v>0</v>
      </c>
      <c r="BJ1305" s="16" t="s">
        <v>83</v>
      </c>
      <c r="BK1305" s="160">
        <f>ROUND(I1305*H1305,2)</f>
        <v>0</v>
      </c>
      <c r="BL1305" s="16" t="s">
        <v>141</v>
      </c>
      <c r="BM1305" s="159" t="s">
        <v>778</v>
      </c>
    </row>
    <row r="1306" spans="2:65" s="1" customFormat="1" x14ac:dyDescent="0.2">
      <c r="B1306" s="31"/>
      <c r="C1306" s="237"/>
      <c r="D1306" s="238" t="s">
        <v>143</v>
      </c>
      <c r="E1306" s="237"/>
      <c r="F1306" s="239" t="s">
        <v>777</v>
      </c>
      <c r="G1306" s="237"/>
      <c r="H1306" s="237"/>
      <c r="I1306" s="90"/>
      <c r="L1306" s="31"/>
      <c r="M1306" s="161"/>
      <c r="N1306" s="54"/>
      <c r="O1306" s="54"/>
      <c r="P1306" s="54"/>
      <c r="Q1306" s="54"/>
      <c r="R1306" s="54"/>
      <c r="S1306" s="54"/>
      <c r="T1306" s="55"/>
      <c r="AT1306" s="16" t="s">
        <v>143</v>
      </c>
      <c r="AU1306" s="16" t="s">
        <v>85</v>
      </c>
    </row>
    <row r="1307" spans="2:65" s="12" customFormat="1" x14ac:dyDescent="0.2">
      <c r="B1307" s="162"/>
      <c r="C1307" s="241"/>
      <c r="D1307" s="238" t="s">
        <v>147</v>
      </c>
      <c r="E1307" s="242" t="s">
        <v>1</v>
      </c>
      <c r="F1307" s="243" t="s">
        <v>779</v>
      </c>
      <c r="G1307" s="241"/>
      <c r="H1307" s="242" t="s">
        <v>1</v>
      </c>
      <c r="I1307" s="164"/>
      <c r="L1307" s="162"/>
      <c r="M1307" s="165"/>
      <c r="N1307" s="166"/>
      <c r="O1307" s="166"/>
      <c r="P1307" s="166"/>
      <c r="Q1307" s="166"/>
      <c r="R1307" s="166"/>
      <c r="S1307" s="166"/>
      <c r="T1307" s="167"/>
      <c r="AT1307" s="163" t="s">
        <v>147</v>
      </c>
      <c r="AU1307" s="163" t="s">
        <v>85</v>
      </c>
      <c r="AV1307" s="12" t="s">
        <v>83</v>
      </c>
      <c r="AW1307" s="12" t="s">
        <v>32</v>
      </c>
      <c r="AX1307" s="12" t="s">
        <v>75</v>
      </c>
      <c r="AY1307" s="163" t="s">
        <v>134</v>
      </c>
    </row>
    <row r="1308" spans="2:65" s="12" customFormat="1" x14ac:dyDescent="0.2">
      <c r="B1308" s="162"/>
      <c r="C1308" s="241"/>
      <c r="D1308" s="238" t="s">
        <v>147</v>
      </c>
      <c r="E1308" s="242" t="s">
        <v>1</v>
      </c>
      <c r="F1308" s="243" t="s">
        <v>569</v>
      </c>
      <c r="G1308" s="241"/>
      <c r="H1308" s="242" t="s">
        <v>1</v>
      </c>
      <c r="I1308" s="164"/>
      <c r="L1308" s="162"/>
      <c r="M1308" s="165"/>
      <c r="N1308" s="166"/>
      <c r="O1308" s="166"/>
      <c r="P1308" s="166"/>
      <c r="Q1308" s="166"/>
      <c r="R1308" s="166"/>
      <c r="S1308" s="166"/>
      <c r="T1308" s="167"/>
      <c r="AT1308" s="163" t="s">
        <v>147</v>
      </c>
      <c r="AU1308" s="163" t="s">
        <v>85</v>
      </c>
      <c r="AV1308" s="12" t="s">
        <v>83</v>
      </c>
      <c r="AW1308" s="12" t="s">
        <v>32</v>
      </c>
      <c r="AX1308" s="12" t="s">
        <v>75</v>
      </c>
      <c r="AY1308" s="163" t="s">
        <v>134</v>
      </c>
    </row>
    <row r="1309" spans="2:65" s="12" customFormat="1" x14ac:dyDescent="0.2">
      <c r="B1309" s="162"/>
      <c r="C1309" s="241"/>
      <c r="D1309" s="238" t="s">
        <v>147</v>
      </c>
      <c r="E1309" s="242" t="s">
        <v>1</v>
      </c>
      <c r="F1309" s="243" t="s">
        <v>625</v>
      </c>
      <c r="G1309" s="241"/>
      <c r="H1309" s="242" t="s">
        <v>1</v>
      </c>
      <c r="I1309" s="164"/>
      <c r="L1309" s="162"/>
      <c r="M1309" s="165"/>
      <c r="N1309" s="166"/>
      <c r="O1309" s="166"/>
      <c r="P1309" s="166"/>
      <c r="Q1309" s="166"/>
      <c r="R1309" s="166"/>
      <c r="S1309" s="166"/>
      <c r="T1309" s="167"/>
      <c r="AT1309" s="163" t="s">
        <v>147</v>
      </c>
      <c r="AU1309" s="163" t="s">
        <v>85</v>
      </c>
      <c r="AV1309" s="12" t="s">
        <v>83</v>
      </c>
      <c r="AW1309" s="12" t="s">
        <v>32</v>
      </c>
      <c r="AX1309" s="12" t="s">
        <v>75</v>
      </c>
      <c r="AY1309" s="163" t="s">
        <v>134</v>
      </c>
    </row>
    <row r="1310" spans="2:65" s="13" customFormat="1" x14ac:dyDescent="0.2">
      <c r="B1310" s="168"/>
      <c r="C1310" s="244"/>
      <c r="D1310" s="238" t="s">
        <v>147</v>
      </c>
      <c r="E1310" s="245" t="s">
        <v>1</v>
      </c>
      <c r="F1310" s="246" t="s">
        <v>85</v>
      </c>
      <c r="G1310" s="244"/>
      <c r="H1310" s="247">
        <v>2</v>
      </c>
      <c r="I1310" s="170"/>
      <c r="L1310" s="168"/>
      <c r="M1310" s="171"/>
      <c r="N1310" s="172"/>
      <c r="O1310" s="172"/>
      <c r="P1310" s="172"/>
      <c r="Q1310" s="172"/>
      <c r="R1310" s="172"/>
      <c r="S1310" s="172"/>
      <c r="T1310" s="173"/>
      <c r="AT1310" s="169" t="s">
        <v>147</v>
      </c>
      <c r="AU1310" s="169" t="s">
        <v>85</v>
      </c>
      <c r="AV1310" s="13" t="s">
        <v>85</v>
      </c>
      <c r="AW1310" s="13" t="s">
        <v>32</v>
      </c>
      <c r="AX1310" s="13" t="s">
        <v>75</v>
      </c>
      <c r="AY1310" s="169" t="s">
        <v>134</v>
      </c>
    </row>
    <row r="1311" spans="2:65" s="14" customFormat="1" x14ac:dyDescent="0.2">
      <c r="B1311" s="174"/>
      <c r="C1311" s="248"/>
      <c r="D1311" s="238" t="s">
        <v>147</v>
      </c>
      <c r="E1311" s="249" t="s">
        <v>1</v>
      </c>
      <c r="F1311" s="250" t="s">
        <v>152</v>
      </c>
      <c r="G1311" s="248"/>
      <c r="H1311" s="251">
        <v>2</v>
      </c>
      <c r="I1311" s="176"/>
      <c r="L1311" s="174"/>
      <c r="M1311" s="177"/>
      <c r="N1311" s="178"/>
      <c r="O1311" s="178"/>
      <c r="P1311" s="178"/>
      <c r="Q1311" s="178"/>
      <c r="R1311" s="178"/>
      <c r="S1311" s="178"/>
      <c r="T1311" s="179"/>
      <c r="AT1311" s="175" t="s">
        <v>147</v>
      </c>
      <c r="AU1311" s="175" t="s">
        <v>85</v>
      </c>
      <c r="AV1311" s="14" t="s">
        <v>141</v>
      </c>
      <c r="AW1311" s="14" t="s">
        <v>32</v>
      </c>
      <c r="AX1311" s="14" t="s">
        <v>83</v>
      </c>
      <c r="AY1311" s="175" t="s">
        <v>134</v>
      </c>
    </row>
    <row r="1312" spans="2:65" s="1" customFormat="1" ht="16.5" customHeight="1" x14ac:dyDescent="0.2">
      <c r="B1312" s="151"/>
      <c r="C1312" s="232">
        <v>103</v>
      </c>
      <c r="D1312" s="232" t="s">
        <v>136</v>
      </c>
      <c r="E1312" s="233" t="s">
        <v>780</v>
      </c>
      <c r="F1312" s="234" t="s">
        <v>781</v>
      </c>
      <c r="G1312" s="235" t="s">
        <v>493</v>
      </c>
      <c r="H1312" s="236">
        <v>2</v>
      </c>
      <c r="I1312" s="153"/>
      <c r="J1312" s="154">
        <f>ROUND(I1312*H1312,2)</f>
        <v>0</v>
      </c>
      <c r="K1312" s="152" t="s">
        <v>389</v>
      </c>
      <c r="L1312" s="31"/>
      <c r="M1312" s="155" t="s">
        <v>1</v>
      </c>
      <c r="N1312" s="156" t="s">
        <v>40</v>
      </c>
      <c r="O1312" s="54"/>
      <c r="P1312" s="157">
        <f>O1312*H1312</f>
        <v>0</v>
      </c>
      <c r="Q1312" s="157">
        <v>8.7000000000000001E-4</v>
      </c>
      <c r="R1312" s="157">
        <f>Q1312*H1312</f>
        <v>1.74E-3</v>
      </c>
      <c r="S1312" s="157">
        <v>0</v>
      </c>
      <c r="T1312" s="158">
        <f>S1312*H1312</f>
        <v>0</v>
      </c>
      <c r="AR1312" s="159" t="s">
        <v>141</v>
      </c>
      <c r="AT1312" s="159" t="s">
        <v>136</v>
      </c>
      <c r="AU1312" s="159" t="s">
        <v>85</v>
      </c>
      <c r="AY1312" s="16" t="s">
        <v>134</v>
      </c>
      <c r="BE1312" s="160">
        <f>IF(N1312="základní",J1312,0)</f>
        <v>0</v>
      </c>
      <c r="BF1312" s="160">
        <f>IF(N1312="snížená",J1312,0)</f>
        <v>0</v>
      </c>
      <c r="BG1312" s="160">
        <f>IF(N1312="zákl. přenesená",J1312,0)</f>
        <v>0</v>
      </c>
      <c r="BH1312" s="160">
        <f>IF(N1312="sníž. přenesená",J1312,0)</f>
        <v>0</v>
      </c>
      <c r="BI1312" s="160">
        <f>IF(N1312="nulová",J1312,0)</f>
        <v>0</v>
      </c>
      <c r="BJ1312" s="16" t="s">
        <v>83</v>
      </c>
      <c r="BK1312" s="160">
        <f>ROUND(I1312*H1312,2)</f>
        <v>0</v>
      </c>
      <c r="BL1312" s="16" t="s">
        <v>141</v>
      </c>
      <c r="BM1312" s="159" t="s">
        <v>782</v>
      </c>
    </row>
    <row r="1313" spans="2:65" s="1" customFormat="1" ht="19.5" x14ac:dyDescent="0.2">
      <c r="B1313" s="31"/>
      <c r="C1313" s="237"/>
      <c r="D1313" s="238" t="s">
        <v>143</v>
      </c>
      <c r="E1313" s="237"/>
      <c r="F1313" s="239" t="s">
        <v>783</v>
      </c>
      <c r="G1313" s="237"/>
      <c r="H1313" s="237"/>
      <c r="I1313" s="90"/>
      <c r="L1313" s="31"/>
      <c r="M1313" s="161"/>
      <c r="N1313" s="54"/>
      <c r="O1313" s="54"/>
      <c r="P1313" s="54"/>
      <c r="Q1313" s="54"/>
      <c r="R1313" s="54"/>
      <c r="S1313" s="54"/>
      <c r="T1313" s="55"/>
      <c r="AT1313" s="16" t="s">
        <v>143</v>
      </c>
      <c r="AU1313" s="16" t="s">
        <v>85</v>
      </c>
    </row>
    <row r="1314" spans="2:65" s="12" customFormat="1" x14ac:dyDescent="0.2">
      <c r="B1314" s="162"/>
      <c r="C1314" s="241"/>
      <c r="D1314" s="238" t="s">
        <v>147</v>
      </c>
      <c r="E1314" s="242" t="s">
        <v>1</v>
      </c>
      <c r="F1314" s="243" t="s">
        <v>148</v>
      </c>
      <c r="G1314" s="241"/>
      <c r="H1314" s="242" t="s">
        <v>1</v>
      </c>
      <c r="I1314" s="164"/>
      <c r="L1314" s="162"/>
      <c r="M1314" s="165"/>
      <c r="N1314" s="166"/>
      <c r="O1314" s="166"/>
      <c r="P1314" s="166"/>
      <c r="Q1314" s="166"/>
      <c r="R1314" s="166"/>
      <c r="S1314" s="166"/>
      <c r="T1314" s="167"/>
      <c r="AT1314" s="163" t="s">
        <v>147</v>
      </c>
      <c r="AU1314" s="163" t="s">
        <v>85</v>
      </c>
      <c r="AV1314" s="12" t="s">
        <v>83</v>
      </c>
      <c r="AW1314" s="12" t="s">
        <v>32</v>
      </c>
      <c r="AX1314" s="12" t="s">
        <v>75</v>
      </c>
      <c r="AY1314" s="163" t="s">
        <v>134</v>
      </c>
    </row>
    <row r="1315" spans="2:65" s="12" customFormat="1" x14ac:dyDescent="0.2">
      <c r="B1315" s="162"/>
      <c r="C1315" s="241"/>
      <c r="D1315" s="238" t="s">
        <v>147</v>
      </c>
      <c r="E1315" s="242" t="s">
        <v>1</v>
      </c>
      <c r="F1315" s="243" t="s">
        <v>158</v>
      </c>
      <c r="G1315" s="241"/>
      <c r="H1315" s="242" t="s">
        <v>1</v>
      </c>
      <c r="I1315" s="164"/>
      <c r="L1315" s="162"/>
      <c r="M1315" s="165"/>
      <c r="N1315" s="166"/>
      <c r="O1315" s="166"/>
      <c r="P1315" s="166"/>
      <c r="Q1315" s="166"/>
      <c r="R1315" s="166"/>
      <c r="S1315" s="166"/>
      <c r="T1315" s="167"/>
      <c r="AT1315" s="163" t="s">
        <v>147</v>
      </c>
      <c r="AU1315" s="163" t="s">
        <v>85</v>
      </c>
      <c r="AV1315" s="12" t="s">
        <v>83</v>
      </c>
      <c r="AW1315" s="12" t="s">
        <v>32</v>
      </c>
      <c r="AX1315" s="12" t="s">
        <v>75</v>
      </c>
      <c r="AY1315" s="163" t="s">
        <v>134</v>
      </c>
    </row>
    <row r="1316" spans="2:65" s="12" customFormat="1" x14ac:dyDescent="0.2">
      <c r="B1316" s="162"/>
      <c r="C1316" s="241"/>
      <c r="D1316" s="238" t="s">
        <v>147</v>
      </c>
      <c r="E1316" s="242" t="s">
        <v>1</v>
      </c>
      <c r="F1316" s="243" t="s">
        <v>784</v>
      </c>
      <c r="G1316" s="241"/>
      <c r="H1316" s="242" t="s">
        <v>1</v>
      </c>
      <c r="I1316" s="164"/>
      <c r="L1316" s="162"/>
      <c r="M1316" s="165"/>
      <c r="N1316" s="166"/>
      <c r="O1316" s="166"/>
      <c r="P1316" s="166"/>
      <c r="Q1316" s="166"/>
      <c r="R1316" s="166"/>
      <c r="S1316" s="166"/>
      <c r="T1316" s="167"/>
      <c r="AT1316" s="163" t="s">
        <v>147</v>
      </c>
      <c r="AU1316" s="163" t="s">
        <v>85</v>
      </c>
      <c r="AV1316" s="12" t="s">
        <v>83</v>
      </c>
      <c r="AW1316" s="12" t="s">
        <v>32</v>
      </c>
      <c r="AX1316" s="12" t="s">
        <v>75</v>
      </c>
      <c r="AY1316" s="163" t="s">
        <v>134</v>
      </c>
    </row>
    <row r="1317" spans="2:65" s="12" customFormat="1" x14ac:dyDescent="0.2">
      <c r="B1317" s="162"/>
      <c r="C1317" s="241"/>
      <c r="D1317" s="238" t="s">
        <v>147</v>
      </c>
      <c r="E1317" s="242" t="s">
        <v>1</v>
      </c>
      <c r="F1317" s="243" t="s">
        <v>785</v>
      </c>
      <c r="G1317" s="241"/>
      <c r="H1317" s="242" t="s">
        <v>1</v>
      </c>
      <c r="I1317" s="164"/>
      <c r="L1317" s="162"/>
      <c r="M1317" s="165"/>
      <c r="N1317" s="166"/>
      <c r="O1317" s="166"/>
      <c r="P1317" s="166"/>
      <c r="Q1317" s="166"/>
      <c r="R1317" s="166"/>
      <c r="S1317" s="166"/>
      <c r="T1317" s="167"/>
      <c r="AT1317" s="163" t="s">
        <v>147</v>
      </c>
      <c r="AU1317" s="163" t="s">
        <v>85</v>
      </c>
      <c r="AV1317" s="12" t="s">
        <v>83</v>
      </c>
      <c r="AW1317" s="12" t="s">
        <v>32</v>
      </c>
      <c r="AX1317" s="12" t="s">
        <v>75</v>
      </c>
      <c r="AY1317" s="163" t="s">
        <v>134</v>
      </c>
    </row>
    <row r="1318" spans="2:65" s="13" customFormat="1" x14ac:dyDescent="0.2">
      <c r="B1318" s="168"/>
      <c r="C1318" s="244"/>
      <c r="D1318" s="238" t="s">
        <v>147</v>
      </c>
      <c r="E1318" s="245" t="s">
        <v>1</v>
      </c>
      <c r="F1318" s="246" t="s">
        <v>83</v>
      </c>
      <c r="G1318" s="244"/>
      <c r="H1318" s="247">
        <v>1</v>
      </c>
      <c r="I1318" s="170"/>
      <c r="L1318" s="168"/>
      <c r="M1318" s="171"/>
      <c r="N1318" s="172"/>
      <c r="O1318" s="172"/>
      <c r="P1318" s="172"/>
      <c r="Q1318" s="172"/>
      <c r="R1318" s="172"/>
      <c r="S1318" s="172"/>
      <c r="T1318" s="173"/>
      <c r="AT1318" s="169" t="s">
        <v>147</v>
      </c>
      <c r="AU1318" s="169" t="s">
        <v>85</v>
      </c>
      <c r="AV1318" s="13" t="s">
        <v>85</v>
      </c>
      <c r="AW1318" s="13" t="s">
        <v>32</v>
      </c>
      <c r="AX1318" s="13" t="s">
        <v>75</v>
      </c>
      <c r="AY1318" s="169" t="s">
        <v>134</v>
      </c>
    </row>
    <row r="1319" spans="2:65" s="12" customFormat="1" x14ac:dyDescent="0.2">
      <c r="B1319" s="162"/>
      <c r="C1319" s="241"/>
      <c r="D1319" s="238" t="s">
        <v>147</v>
      </c>
      <c r="E1319" s="242" t="s">
        <v>1</v>
      </c>
      <c r="F1319" s="243" t="s">
        <v>786</v>
      </c>
      <c r="G1319" s="241"/>
      <c r="H1319" s="242" t="s">
        <v>1</v>
      </c>
      <c r="I1319" s="164"/>
      <c r="L1319" s="162"/>
      <c r="M1319" s="165"/>
      <c r="N1319" s="166"/>
      <c r="O1319" s="166"/>
      <c r="P1319" s="166"/>
      <c r="Q1319" s="166"/>
      <c r="R1319" s="166"/>
      <c r="S1319" s="166"/>
      <c r="T1319" s="167"/>
      <c r="AT1319" s="163" t="s">
        <v>147</v>
      </c>
      <c r="AU1319" s="163" t="s">
        <v>85</v>
      </c>
      <c r="AV1319" s="12" t="s">
        <v>83</v>
      </c>
      <c r="AW1319" s="12" t="s">
        <v>32</v>
      </c>
      <c r="AX1319" s="12" t="s">
        <v>75</v>
      </c>
      <c r="AY1319" s="163" t="s">
        <v>134</v>
      </c>
    </row>
    <row r="1320" spans="2:65" s="13" customFormat="1" x14ac:dyDescent="0.2">
      <c r="B1320" s="168"/>
      <c r="C1320" s="244"/>
      <c r="D1320" s="238" t="s">
        <v>147</v>
      </c>
      <c r="E1320" s="245" t="s">
        <v>1</v>
      </c>
      <c r="F1320" s="246" t="s">
        <v>83</v>
      </c>
      <c r="G1320" s="244"/>
      <c r="H1320" s="247">
        <v>1</v>
      </c>
      <c r="I1320" s="170"/>
      <c r="L1320" s="168"/>
      <c r="M1320" s="171"/>
      <c r="N1320" s="172"/>
      <c r="O1320" s="172"/>
      <c r="P1320" s="172"/>
      <c r="Q1320" s="172"/>
      <c r="R1320" s="172"/>
      <c r="S1320" s="172"/>
      <c r="T1320" s="173"/>
      <c r="AT1320" s="169" t="s">
        <v>147</v>
      </c>
      <c r="AU1320" s="169" t="s">
        <v>85</v>
      </c>
      <c r="AV1320" s="13" t="s">
        <v>85</v>
      </c>
      <c r="AW1320" s="13" t="s">
        <v>32</v>
      </c>
      <c r="AX1320" s="13" t="s">
        <v>75</v>
      </c>
      <c r="AY1320" s="169" t="s">
        <v>134</v>
      </c>
    </row>
    <row r="1321" spans="2:65" s="14" customFormat="1" x14ac:dyDescent="0.2">
      <c r="B1321" s="174"/>
      <c r="C1321" s="248"/>
      <c r="D1321" s="238" t="s">
        <v>147</v>
      </c>
      <c r="E1321" s="249" t="s">
        <v>1</v>
      </c>
      <c r="F1321" s="250" t="s">
        <v>152</v>
      </c>
      <c r="G1321" s="248"/>
      <c r="H1321" s="251">
        <v>2</v>
      </c>
      <c r="I1321" s="176"/>
      <c r="L1321" s="174"/>
      <c r="M1321" s="177"/>
      <c r="N1321" s="178"/>
      <c r="O1321" s="178"/>
      <c r="P1321" s="178"/>
      <c r="Q1321" s="178"/>
      <c r="R1321" s="178"/>
      <c r="S1321" s="178"/>
      <c r="T1321" s="179"/>
      <c r="AT1321" s="175" t="s">
        <v>147</v>
      </c>
      <c r="AU1321" s="175" t="s">
        <v>85</v>
      </c>
      <c r="AV1321" s="14" t="s">
        <v>141</v>
      </c>
      <c r="AW1321" s="14" t="s">
        <v>32</v>
      </c>
      <c r="AX1321" s="14" t="s">
        <v>83</v>
      </c>
      <c r="AY1321" s="175" t="s">
        <v>134</v>
      </c>
    </row>
    <row r="1322" spans="2:65" s="1" customFormat="1" ht="16.5" customHeight="1" x14ac:dyDescent="0.2">
      <c r="B1322" s="151"/>
      <c r="C1322" s="253">
        <v>104</v>
      </c>
      <c r="D1322" s="253" t="s">
        <v>347</v>
      </c>
      <c r="E1322" s="254" t="s">
        <v>787</v>
      </c>
      <c r="F1322" s="255" t="s">
        <v>788</v>
      </c>
      <c r="G1322" s="256" t="s">
        <v>493</v>
      </c>
      <c r="H1322" s="257">
        <v>2</v>
      </c>
      <c r="I1322" s="181"/>
      <c r="J1322" s="182">
        <f>ROUND(I1322*H1322,2)</f>
        <v>0</v>
      </c>
      <c r="K1322" s="180" t="s">
        <v>389</v>
      </c>
      <c r="L1322" s="183"/>
      <c r="M1322" s="184" t="s">
        <v>1</v>
      </c>
      <c r="N1322" s="185" t="s">
        <v>40</v>
      </c>
      <c r="O1322" s="54"/>
      <c r="P1322" s="157">
        <f>O1322*H1322</f>
        <v>0</v>
      </c>
      <c r="Q1322" s="157">
        <v>1E-3</v>
      </c>
      <c r="R1322" s="157">
        <f>Q1322*H1322</f>
        <v>2E-3</v>
      </c>
      <c r="S1322" s="157">
        <v>0</v>
      </c>
      <c r="T1322" s="158">
        <f>S1322*H1322</f>
        <v>0</v>
      </c>
      <c r="AR1322" s="159" t="s">
        <v>401</v>
      </c>
      <c r="AT1322" s="159" t="s">
        <v>347</v>
      </c>
      <c r="AU1322" s="159" t="s">
        <v>85</v>
      </c>
      <c r="AY1322" s="16" t="s">
        <v>134</v>
      </c>
      <c r="BE1322" s="160">
        <f>IF(N1322="základní",J1322,0)</f>
        <v>0</v>
      </c>
      <c r="BF1322" s="160">
        <f>IF(N1322="snížená",J1322,0)</f>
        <v>0</v>
      </c>
      <c r="BG1322" s="160">
        <f>IF(N1322="zákl. přenesená",J1322,0)</f>
        <v>0</v>
      </c>
      <c r="BH1322" s="160">
        <f>IF(N1322="sníž. přenesená",J1322,0)</f>
        <v>0</v>
      </c>
      <c r="BI1322" s="160">
        <f>IF(N1322="nulová",J1322,0)</f>
        <v>0</v>
      </c>
      <c r="BJ1322" s="16" t="s">
        <v>83</v>
      </c>
      <c r="BK1322" s="160">
        <f>ROUND(I1322*H1322,2)</f>
        <v>0</v>
      </c>
      <c r="BL1322" s="16" t="s">
        <v>282</v>
      </c>
      <c r="BM1322" s="159" t="s">
        <v>789</v>
      </c>
    </row>
    <row r="1323" spans="2:65" s="1" customFormat="1" x14ac:dyDescent="0.2">
      <c r="B1323" s="31"/>
      <c r="C1323" s="237"/>
      <c r="D1323" s="238" t="s">
        <v>143</v>
      </c>
      <c r="E1323" s="237"/>
      <c r="F1323" s="239" t="s">
        <v>790</v>
      </c>
      <c r="G1323" s="237"/>
      <c r="H1323" s="237"/>
      <c r="I1323" s="90"/>
      <c r="L1323" s="31"/>
      <c r="M1323" s="161"/>
      <c r="N1323" s="54"/>
      <c r="O1323" s="54"/>
      <c r="P1323" s="54"/>
      <c r="Q1323" s="54"/>
      <c r="R1323" s="54"/>
      <c r="S1323" s="54"/>
      <c r="T1323" s="55"/>
      <c r="AT1323" s="16" t="s">
        <v>143</v>
      </c>
      <c r="AU1323" s="16" t="s">
        <v>85</v>
      </c>
    </row>
    <row r="1324" spans="2:65" s="12" customFormat="1" x14ac:dyDescent="0.2">
      <c r="B1324" s="162"/>
      <c r="C1324" s="241"/>
      <c r="D1324" s="238" t="s">
        <v>147</v>
      </c>
      <c r="E1324" s="242" t="s">
        <v>1</v>
      </c>
      <c r="F1324" s="243" t="s">
        <v>148</v>
      </c>
      <c r="G1324" s="241"/>
      <c r="H1324" s="242" t="s">
        <v>1</v>
      </c>
      <c r="I1324" s="164"/>
      <c r="L1324" s="162"/>
      <c r="M1324" s="165"/>
      <c r="N1324" s="166"/>
      <c r="O1324" s="166"/>
      <c r="P1324" s="166"/>
      <c r="Q1324" s="166"/>
      <c r="R1324" s="166"/>
      <c r="S1324" s="166"/>
      <c r="T1324" s="167"/>
      <c r="AT1324" s="163" t="s">
        <v>147</v>
      </c>
      <c r="AU1324" s="163" t="s">
        <v>85</v>
      </c>
      <c r="AV1324" s="12" t="s">
        <v>83</v>
      </c>
      <c r="AW1324" s="12" t="s">
        <v>32</v>
      </c>
      <c r="AX1324" s="12" t="s">
        <v>75</v>
      </c>
      <c r="AY1324" s="163" t="s">
        <v>134</v>
      </c>
    </row>
    <row r="1325" spans="2:65" s="12" customFormat="1" x14ac:dyDescent="0.2">
      <c r="B1325" s="162"/>
      <c r="C1325" s="241"/>
      <c r="D1325" s="238" t="s">
        <v>147</v>
      </c>
      <c r="E1325" s="242" t="s">
        <v>1</v>
      </c>
      <c r="F1325" s="243" t="s">
        <v>158</v>
      </c>
      <c r="G1325" s="241"/>
      <c r="H1325" s="242" t="s">
        <v>1</v>
      </c>
      <c r="I1325" s="164"/>
      <c r="L1325" s="162"/>
      <c r="M1325" s="165"/>
      <c r="N1325" s="166"/>
      <c r="O1325" s="166"/>
      <c r="P1325" s="166"/>
      <c r="Q1325" s="166"/>
      <c r="R1325" s="166"/>
      <c r="S1325" s="166"/>
      <c r="T1325" s="167"/>
      <c r="AT1325" s="163" t="s">
        <v>147</v>
      </c>
      <c r="AU1325" s="163" t="s">
        <v>85</v>
      </c>
      <c r="AV1325" s="12" t="s">
        <v>83</v>
      </c>
      <c r="AW1325" s="12" t="s">
        <v>32</v>
      </c>
      <c r="AX1325" s="12" t="s">
        <v>75</v>
      </c>
      <c r="AY1325" s="163" t="s">
        <v>134</v>
      </c>
    </row>
    <row r="1326" spans="2:65" s="12" customFormat="1" x14ac:dyDescent="0.2">
      <c r="B1326" s="162"/>
      <c r="C1326" s="241"/>
      <c r="D1326" s="238" t="s">
        <v>147</v>
      </c>
      <c r="E1326" s="242" t="s">
        <v>1</v>
      </c>
      <c r="F1326" s="243" t="s">
        <v>784</v>
      </c>
      <c r="G1326" s="241"/>
      <c r="H1326" s="242" t="s">
        <v>1</v>
      </c>
      <c r="I1326" s="164"/>
      <c r="L1326" s="162"/>
      <c r="M1326" s="165"/>
      <c r="N1326" s="166"/>
      <c r="O1326" s="166"/>
      <c r="P1326" s="166"/>
      <c r="Q1326" s="166"/>
      <c r="R1326" s="166"/>
      <c r="S1326" s="166"/>
      <c r="T1326" s="167"/>
      <c r="AT1326" s="163" t="s">
        <v>147</v>
      </c>
      <c r="AU1326" s="163" t="s">
        <v>85</v>
      </c>
      <c r="AV1326" s="12" t="s">
        <v>83</v>
      </c>
      <c r="AW1326" s="12" t="s">
        <v>32</v>
      </c>
      <c r="AX1326" s="12" t="s">
        <v>75</v>
      </c>
      <c r="AY1326" s="163" t="s">
        <v>134</v>
      </c>
    </row>
    <row r="1327" spans="2:65" s="12" customFormat="1" x14ac:dyDescent="0.2">
      <c r="B1327" s="162"/>
      <c r="C1327" s="241"/>
      <c r="D1327" s="238" t="s">
        <v>147</v>
      </c>
      <c r="E1327" s="242" t="s">
        <v>1</v>
      </c>
      <c r="F1327" s="243" t="s">
        <v>785</v>
      </c>
      <c r="G1327" s="241"/>
      <c r="H1327" s="242" t="s">
        <v>1</v>
      </c>
      <c r="I1327" s="164"/>
      <c r="L1327" s="162"/>
      <c r="M1327" s="165"/>
      <c r="N1327" s="166"/>
      <c r="O1327" s="166"/>
      <c r="P1327" s="166"/>
      <c r="Q1327" s="166"/>
      <c r="R1327" s="166"/>
      <c r="S1327" s="166"/>
      <c r="T1327" s="167"/>
      <c r="AT1327" s="163" t="s">
        <v>147</v>
      </c>
      <c r="AU1327" s="163" t="s">
        <v>85</v>
      </c>
      <c r="AV1327" s="12" t="s">
        <v>83</v>
      </c>
      <c r="AW1327" s="12" t="s">
        <v>32</v>
      </c>
      <c r="AX1327" s="12" t="s">
        <v>75</v>
      </c>
      <c r="AY1327" s="163" t="s">
        <v>134</v>
      </c>
    </row>
    <row r="1328" spans="2:65" s="13" customFormat="1" x14ac:dyDescent="0.2">
      <c r="B1328" s="168"/>
      <c r="C1328" s="244"/>
      <c r="D1328" s="238" t="s">
        <v>147</v>
      </c>
      <c r="E1328" s="245" t="s">
        <v>1</v>
      </c>
      <c r="F1328" s="246" t="s">
        <v>83</v>
      </c>
      <c r="G1328" s="244"/>
      <c r="H1328" s="247">
        <v>1</v>
      </c>
      <c r="I1328" s="170"/>
      <c r="L1328" s="168"/>
      <c r="M1328" s="171"/>
      <c r="N1328" s="172"/>
      <c r="O1328" s="172"/>
      <c r="P1328" s="172"/>
      <c r="Q1328" s="172"/>
      <c r="R1328" s="172"/>
      <c r="S1328" s="172"/>
      <c r="T1328" s="173"/>
      <c r="AT1328" s="169" t="s">
        <v>147</v>
      </c>
      <c r="AU1328" s="169" t="s">
        <v>85</v>
      </c>
      <c r="AV1328" s="13" t="s">
        <v>85</v>
      </c>
      <c r="AW1328" s="13" t="s">
        <v>32</v>
      </c>
      <c r="AX1328" s="13" t="s">
        <v>75</v>
      </c>
      <c r="AY1328" s="169" t="s">
        <v>134</v>
      </c>
    </row>
    <row r="1329" spans="2:65" s="12" customFormat="1" x14ac:dyDescent="0.2">
      <c r="B1329" s="162"/>
      <c r="C1329" s="241"/>
      <c r="D1329" s="238" t="s">
        <v>147</v>
      </c>
      <c r="E1329" s="242" t="s">
        <v>1</v>
      </c>
      <c r="F1329" s="243" t="s">
        <v>786</v>
      </c>
      <c r="G1329" s="241"/>
      <c r="H1329" s="242" t="s">
        <v>1</v>
      </c>
      <c r="I1329" s="164"/>
      <c r="L1329" s="162"/>
      <c r="M1329" s="165"/>
      <c r="N1329" s="166"/>
      <c r="O1329" s="166"/>
      <c r="P1329" s="166"/>
      <c r="Q1329" s="166"/>
      <c r="R1329" s="166"/>
      <c r="S1329" s="166"/>
      <c r="T1329" s="167"/>
      <c r="AT1329" s="163" t="s">
        <v>147</v>
      </c>
      <c r="AU1329" s="163" t="s">
        <v>85</v>
      </c>
      <c r="AV1329" s="12" t="s">
        <v>83</v>
      </c>
      <c r="AW1329" s="12" t="s">
        <v>32</v>
      </c>
      <c r="AX1329" s="12" t="s">
        <v>75</v>
      </c>
      <c r="AY1329" s="163" t="s">
        <v>134</v>
      </c>
    </row>
    <row r="1330" spans="2:65" s="13" customFormat="1" x14ac:dyDescent="0.2">
      <c r="B1330" s="168"/>
      <c r="C1330" s="244"/>
      <c r="D1330" s="238" t="s">
        <v>147</v>
      </c>
      <c r="E1330" s="245" t="s">
        <v>1</v>
      </c>
      <c r="F1330" s="246" t="s">
        <v>83</v>
      </c>
      <c r="G1330" s="244"/>
      <c r="H1330" s="247">
        <v>1</v>
      </c>
      <c r="I1330" s="170"/>
      <c r="L1330" s="168"/>
      <c r="M1330" s="171"/>
      <c r="N1330" s="172"/>
      <c r="O1330" s="172"/>
      <c r="P1330" s="172"/>
      <c r="Q1330" s="172"/>
      <c r="R1330" s="172"/>
      <c r="S1330" s="172"/>
      <c r="T1330" s="173"/>
      <c r="AT1330" s="169" t="s">
        <v>147</v>
      </c>
      <c r="AU1330" s="169" t="s">
        <v>85</v>
      </c>
      <c r="AV1330" s="13" t="s">
        <v>85</v>
      </c>
      <c r="AW1330" s="13" t="s">
        <v>32</v>
      </c>
      <c r="AX1330" s="13" t="s">
        <v>75</v>
      </c>
      <c r="AY1330" s="169" t="s">
        <v>134</v>
      </c>
    </row>
    <row r="1331" spans="2:65" s="14" customFormat="1" x14ac:dyDescent="0.2">
      <c r="B1331" s="174"/>
      <c r="C1331" s="248"/>
      <c r="D1331" s="238" t="s">
        <v>147</v>
      </c>
      <c r="E1331" s="249" t="s">
        <v>1</v>
      </c>
      <c r="F1331" s="250" t="s">
        <v>152</v>
      </c>
      <c r="G1331" s="248"/>
      <c r="H1331" s="251">
        <v>2</v>
      </c>
      <c r="I1331" s="176"/>
      <c r="L1331" s="174"/>
      <c r="M1331" s="177"/>
      <c r="N1331" s="178"/>
      <c r="O1331" s="178"/>
      <c r="P1331" s="178"/>
      <c r="Q1331" s="178"/>
      <c r="R1331" s="178"/>
      <c r="S1331" s="178"/>
      <c r="T1331" s="179"/>
      <c r="AT1331" s="175" t="s">
        <v>147</v>
      </c>
      <c r="AU1331" s="175" t="s">
        <v>85</v>
      </c>
      <c r="AV1331" s="14" t="s">
        <v>141</v>
      </c>
      <c r="AW1331" s="14" t="s">
        <v>32</v>
      </c>
      <c r="AX1331" s="14" t="s">
        <v>83</v>
      </c>
      <c r="AY1331" s="175" t="s">
        <v>134</v>
      </c>
    </row>
    <row r="1332" spans="2:65" s="1" customFormat="1" ht="16.5" customHeight="1" x14ac:dyDescent="0.2">
      <c r="B1332" s="151"/>
      <c r="C1332" s="232">
        <v>105</v>
      </c>
      <c r="D1332" s="232" t="s">
        <v>136</v>
      </c>
      <c r="E1332" s="233" t="s">
        <v>791</v>
      </c>
      <c r="F1332" s="234" t="s">
        <v>792</v>
      </c>
      <c r="G1332" s="235" t="s">
        <v>163</v>
      </c>
      <c r="H1332" s="236">
        <v>619.08000000000004</v>
      </c>
      <c r="I1332" s="153"/>
      <c r="J1332" s="154">
        <f>ROUND(I1332*H1332,2)</f>
        <v>0</v>
      </c>
      <c r="K1332" s="152" t="s">
        <v>140</v>
      </c>
      <c r="L1332" s="31"/>
      <c r="M1332" s="155" t="s">
        <v>1</v>
      </c>
      <c r="N1332" s="156" t="s">
        <v>40</v>
      </c>
      <c r="O1332" s="54"/>
      <c r="P1332" s="157">
        <f>O1332*H1332</f>
        <v>0</v>
      </c>
      <c r="Q1332" s="157">
        <v>0</v>
      </c>
      <c r="R1332" s="157">
        <f>Q1332*H1332</f>
        <v>0</v>
      </c>
      <c r="S1332" s="157">
        <v>0</v>
      </c>
      <c r="T1332" s="158">
        <f>S1332*H1332</f>
        <v>0</v>
      </c>
      <c r="AR1332" s="159" t="s">
        <v>141</v>
      </c>
      <c r="AT1332" s="159" t="s">
        <v>136</v>
      </c>
      <c r="AU1332" s="159" t="s">
        <v>85</v>
      </c>
      <c r="AY1332" s="16" t="s">
        <v>134</v>
      </c>
      <c r="BE1332" s="160">
        <f>IF(N1332="základní",J1332,0)</f>
        <v>0</v>
      </c>
      <c r="BF1332" s="160">
        <f>IF(N1332="snížená",J1332,0)</f>
        <v>0</v>
      </c>
      <c r="BG1332" s="160">
        <f>IF(N1332="zákl. přenesená",J1332,0)</f>
        <v>0</v>
      </c>
      <c r="BH1332" s="160">
        <f>IF(N1332="sníž. přenesená",J1332,0)</f>
        <v>0</v>
      </c>
      <c r="BI1332" s="160">
        <f>IF(N1332="nulová",J1332,0)</f>
        <v>0</v>
      </c>
      <c r="BJ1332" s="16" t="s">
        <v>83</v>
      </c>
      <c r="BK1332" s="160">
        <f>ROUND(I1332*H1332,2)</f>
        <v>0</v>
      </c>
      <c r="BL1332" s="16" t="s">
        <v>141</v>
      </c>
      <c r="BM1332" s="159" t="s">
        <v>793</v>
      </c>
    </row>
    <row r="1333" spans="2:65" s="1" customFormat="1" x14ac:dyDescent="0.2">
      <c r="B1333" s="31"/>
      <c r="C1333" s="237"/>
      <c r="D1333" s="238" t="s">
        <v>143</v>
      </c>
      <c r="E1333" s="237"/>
      <c r="F1333" s="239" t="s">
        <v>794</v>
      </c>
      <c r="G1333" s="237"/>
      <c r="H1333" s="237"/>
      <c r="I1333" s="90"/>
      <c r="L1333" s="31"/>
      <c r="M1333" s="161"/>
      <c r="N1333" s="54"/>
      <c r="O1333" s="54"/>
      <c r="P1333" s="54"/>
      <c r="Q1333" s="54"/>
      <c r="R1333" s="54"/>
      <c r="S1333" s="54"/>
      <c r="T1333" s="55"/>
      <c r="AT1333" s="16" t="s">
        <v>143</v>
      </c>
      <c r="AU1333" s="16" t="s">
        <v>85</v>
      </c>
    </row>
    <row r="1334" spans="2:65" s="1" customFormat="1" ht="97.5" x14ac:dyDescent="0.2">
      <c r="B1334" s="31"/>
      <c r="C1334" s="237"/>
      <c r="D1334" s="238" t="s">
        <v>145</v>
      </c>
      <c r="E1334" s="237"/>
      <c r="F1334" s="240" t="s">
        <v>795</v>
      </c>
      <c r="G1334" s="237"/>
      <c r="H1334" s="237"/>
      <c r="I1334" s="90"/>
      <c r="L1334" s="31"/>
      <c r="M1334" s="161"/>
      <c r="N1334" s="54"/>
      <c r="O1334" s="54"/>
      <c r="P1334" s="54"/>
      <c r="Q1334" s="54"/>
      <c r="R1334" s="54"/>
      <c r="S1334" s="54"/>
      <c r="T1334" s="55"/>
      <c r="AT1334" s="16" t="s">
        <v>145</v>
      </c>
      <c r="AU1334" s="16" t="s">
        <v>85</v>
      </c>
    </row>
    <row r="1335" spans="2:65" s="12" customFormat="1" ht="22.5" x14ac:dyDescent="0.2">
      <c r="B1335" s="162"/>
      <c r="C1335" s="241"/>
      <c r="D1335" s="238" t="s">
        <v>147</v>
      </c>
      <c r="E1335" s="242" t="s">
        <v>1</v>
      </c>
      <c r="F1335" s="243" t="s">
        <v>516</v>
      </c>
      <c r="G1335" s="241"/>
      <c r="H1335" s="242" t="s">
        <v>1</v>
      </c>
      <c r="I1335" s="164"/>
      <c r="L1335" s="162"/>
      <c r="M1335" s="165"/>
      <c r="N1335" s="166"/>
      <c r="O1335" s="166"/>
      <c r="P1335" s="166"/>
      <c r="Q1335" s="166"/>
      <c r="R1335" s="166"/>
      <c r="S1335" s="166"/>
      <c r="T1335" s="167"/>
      <c r="AT1335" s="163" t="s">
        <v>147</v>
      </c>
      <c r="AU1335" s="163" t="s">
        <v>85</v>
      </c>
      <c r="AV1335" s="12" t="s">
        <v>83</v>
      </c>
      <c r="AW1335" s="12" t="s">
        <v>32</v>
      </c>
      <c r="AX1335" s="12" t="s">
        <v>75</v>
      </c>
      <c r="AY1335" s="163" t="s">
        <v>134</v>
      </c>
    </row>
    <row r="1336" spans="2:65" s="12" customFormat="1" x14ac:dyDescent="0.2">
      <c r="B1336" s="162"/>
      <c r="C1336" s="241"/>
      <c r="D1336" s="238" t="s">
        <v>147</v>
      </c>
      <c r="E1336" s="242" t="s">
        <v>1</v>
      </c>
      <c r="F1336" s="243" t="s">
        <v>517</v>
      </c>
      <c r="G1336" s="241"/>
      <c r="H1336" s="242" t="s">
        <v>1</v>
      </c>
      <c r="I1336" s="164"/>
      <c r="L1336" s="162"/>
      <c r="M1336" s="165"/>
      <c r="N1336" s="166"/>
      <c r="O1336" s="166"/>
      <c r="P1336" s="166"/>
      <c r="Q1336" s="166"/>
      <c r="R1336" s="166"/>
      <c r="S1336" s="166"/>
      <c r="T1336" s="167"/>
      <c r="AT1336" s="163" t="s">
        <v>147</v>
      </c>
      <c r="AU1336" s="163" t="s">
        <v>85</v>
      </c>
      <c r="AV1336" s="12" t="s">
        <v>83</v>
      </c>
      <c r="AW1336" s="12" t="s">
        <v>32</v>
      </c>
      <c r="AX1336" s="12" t="s">
        <v>75</v>
      </c>
      <c r="AY1336" s="163" t="s">
        <v>134</v>
      </c>
    </row>
    <row r="1337" spans="2:65" s="12" customFormat="1" x14ac:dyDescent="0.2">
      <c r="B1337" s="162"/>
      <c r="C1337" s="241"/>
      <c r="D1337" s="238" t="s">
        <v>147</v>
      </c>
      <c r="E1337" s="242" t="s">
        <v>1</v>
      </c>
      <c r="F1337" s="243" t="s">
        <v>518</v>
      </c>
      <c r="G1337" s="241"/>
      <c r="H1337" s="242" t="s">
        <v>1</v>
      </c>
      <c r="I1337" s="164"/>
      <c r="L1337" s="162"/>
      <c r="M1337" s="165"/>
      <c r="N1337" s="166"/>
      <c r="O1337" s="166"/>
      <c r="P1337" s="166"/>
      <c r="Q1337" s="166"/>
      <c r="R1337" s="166"/>
      <c r="S1337" s="166"/>
      <c r="T1337" s="167"/>
      <c r="AT1337" s="163" t="s">
        <v>147</v>
      </c>
      <c r="AU1337" s="163" t="s">
        <v>85</v>
      </c>
      <c r="AV1337" s="12" t="s">
        <v>83</v>
      </c>
      <c r="AW1337" s="12" t="s">
        <v>32</v>
      </c>
      <c r="AX1337" s="12" t="s">
        <v>75</v>
      </c>
      <c r="AY1337" s="163" t="s">
        <v>134</v>
      </c>
    </row>
    <row r="1338" spans="2:65" s="12" customFormat="1" x14ac:dyDescent="0.2">
      <c r="B1338" s="162"/>
      <c r="C1338" s="241"/>
      <c r="D1338" s="238" t="s">
        <v>147</v>
      </c>
      <c r="E1338" s="242" t="s">
        <v>1</v>
      </c>
      <c r="F1338" s="243" t="s">
        <v>519</v>
      </c>
      <c r="G1338" s="241"/>
      <c r="H1338" s="242" t="s">
        <v>1</v>
      </c>
      <c r="I1338" s="164"/>
      <c r="L1338" s="162"/>
      <c r="M1338" s="165"/>
      <c r="N1338" s="166"/>
      <c r="O1338" s="166"/>
      <c r="P1338" s="166"/>
      <c r="Q1338" s="166"/>
      <c r="R1338" s="166"/>
      <c r="S1338" s="166"/>
      <c r="T1338" s="167"/>
      <c r="AT1338" s="163" t="s">
        <v>147</v>
      </c>
      <c r="AU1338" s="163" t="s">
        <v>85</v>
      </c>
      <c r="AV1338" s="12" t="s">
        <v>83</v>
      </c>
      <c r="AW1338" s="12" t="s">
        <v>32</v>
      </c>
      <c r="AX1338" s="12" t="s">
        <v>75</v>
      </c>
      <c r="AY1338" s="163" t="s">
        <v>134</v>
      </c>
    </row>
    <row r="1339" spans="2:65" s="13" customFormat="1" x14ac:dyDescent="0.2">
      <c r="B1339" s="168"/>
      <c r="C1339" s="244"/>
      <c r="D1339" s="238" t="s">
        <v>147</v>
      </c>
      <c r="E1339" s="245" t="s">
        <v>1</v>
      </c>
      <c r="F1339" s="246" t="s">
        <v>520</v>
      </c>
      <c r="G1339" s="244"/>
      <c r="H1339" s="247">
        <v>44</v>
      </c>
      <c r="I1339" s="170"/>
      <c r="L1339" s="168"/>
      <c r="M1339" s="171"/>
      <c r="N1339" s="172"/>
      <c r="O1339" s="172"/>
      <c r="P1339" s="172"/>
      <c r="Q1339" s="172"/>
      <c r="R1339" s="172"/>
      <c r="S1339" s="172"/>
      <c r="T1339" s="173"/>
      <c r="AT1339" s="169" t="s">
        <v>147</v>
      </c>
      <c r="AU1339" s="169" t="s">
        <v>85</v>
      </c>
      <c r="AV1339" s="13" t="s">
        <v>85</v>
      </c>
      <c r="AW1339" s="13" t="s">
        <v>32</v>
      </c>
      <c r="AX1339" s="13" t="s">
        <v>75</v>
      </c>
      <c r="AY1339" s="169" t="s">
        <v>134</v>
      </c>
    </row>
    <row r="1340" spans="2:65" s="12" customFormat="1" x14ac:dyDescent="0.2">
      <c r="B1340" s="162"/>
      <c r="C1340" s="241"/>
      <c r="D1340" s="238" t="s">
        <v>147</v>
      </c>
      <c r="E1340" s="242" t="s">
        <v>1</v>
      </c>
      <c r="F1340" s="243" t="s">
        <v>521</v>
      </c>
      <c r="G1340" s="241"/>
      <c r="H1340" s="242" t="s">
        <v>1</v>
      </c>
      <c r="I1340" s="164"/>
      <c r="L1340" s="162"/>
      <c r="M1340" s="165"/>
      <c r="N1340" s="166"/>
      <c r="O1340" s="166"/>
      <c r="P1340" s="166"/>
      <c r="Q1340" s="166"/>
      <c r="R1340" s="166"/>
      <c r="S1340" s="166"/>
      <c r="T1340" s="167"/>
      <c r="AT1340" s="163" t="s">
        <v>147</v>
      </c>
      <c r="AU1340" s="163" t="s">
        <v>85</v>
      </c>
      <c r="AV1340" s="12" t="s">
        <v>83</v>
      </c>
      <c r="AW1340" s="12" t="s">
        <v>32</v>
      </c>
      <c r="AX1340" s="12" t="s">
        <v>75</v>
      </c>
      <c r="AY1340" s="163" t="s">
        <v>134</v>
      </c>
    </row>
    <row r="1341" spans="2:65" s="12" customFormat="1" x14ac:dyDescent="0.2">
      <c r="B1341" s="162"/>
      <c r="C1341" s="241"/>
      <c r="D1341" s="238" t="s">
        <v>147</v>
      </c>
      <c r="E1341" s="242" t="s">
        <v>1</v>
      </c>
      <c r="F1341" s="243" t="s">
        <v>518</v>
      </c>
      <c r="G1341" s="241"/>
      <c r="H1341" s="242" t="s">
        <v>1</v>
      </c>
      <c r="I1341" s="164"/>
      <c r="L1341" s="162"/>
      <c r="M1341" s="165"/>
      <c r="N1341" s="166"/>
      <c r="O1341" s="166"/>
      <c r="P1341" s="166"/>
      <c r="Q1341" s="166"/>
      <c r="R1341" s="166"/>
      <c r="S1341" s="166"/>
      <c r="T1341" s="167"/>
      <c r="AT1341" s="163" t="s">
        <v>147</v>
      </c>
      <c r="AU1341" s="163" t="s">
        <v>85</v>
      </c>
      <c r="AV1341" s="12" t="s">
        <v>83</v>
      </c>
      <c r="AW1341" s="12" t="s">
        <v>32</v>
      </c>
      <c r="AX1341" s="12" t="s">
        <v>75</v>
      </c>
      <c r="AY1341" s="163" t="s">
        <v>134</v>
      </c>
    </row>
    <row r="1342" spans="2:65" s="12" customFormat="1" x14ac:dyDescent="0.2">
      <c r="B1342" s="162"/>
      <c r="C1342" s="241"/>
      <c r="D1342" s="238" t="s">
        <v>147</v>
      </c>
      <c r="E1342" s="242" t="s">
        <v>1</v>
      </c>
      <c r="F1342" s="243" t="s">
        <v>522</v>
      </c>
      <c r="G1342" s="241"/>
      <c r="H1342" s="242" t="s">
        <v>1</v>
      </c>
      <c r="I1342" s="164"/>
      <c r="L1342" s="162"/>
      <c r="M1342" s="165"/>
      <c r="N1342" s="166"/>
      <c r="O1342" s="166"/>
      <c r="P1342" s="166"/>
      <c r="Q1342" s="166"/>
      <c r="R1342" s="166"/>
      <c r="S1342" s="166"/>
      <c r="T1342" s="167"/>
      <c r="AT1342" s="163" t="s">
        <v>147</v>
      </c>
      <c r="AU1342" s="163" t="s">
        <v>85</v>
      </c>
      <c r="AV1342" s="12" t="s">
        <v>83</v>
      </c>
      <c r="AW1342" s="12" t="s">
        <v>32</v>
      </c>
      <c r="AX1342" s="12" t="s">
        <v>75</v>
      </c>
      <c r="AY1342" s="163" t="s">
        <v>134</v>
      </c>
    </row>
    <row r="1343" spans="2:65" s="13" customFormat="1" x14ac:dyDescent="0.2">
      <c r="B1343" s="168"/>
      <c r="C1343" s="244"/>
      <c r="D1343" s="238" t="s">
        <v>147</v>
      </c>
      <c r="E1343" s="245" t="s">
        <v>1</v>
      </c>
      <c r="F1343" s="246" t="s">
        <v>310</v>
      </c>
      <c r="G1343" s="244"/>
      <c r="H1343" s="247">
        <v>18</v>
      </c>
      <c r="I1343" s="170"/>
      <c r="L1343" s="168"/>
      <c r="M1343" s="171"/>
      <c r="N1343" s="172"/>
      <c r="O1343" s="172"/>
      <c r="P1343" s="172"/>
      <c r="Q1343" s="172"/>
      <c r="R1343" s="172"/>
      <c r="S1343" s="172"/>
      <c r="T1343" s="173"/>
      <c r="AT1343" s="169" t="s">
        <v>147</v>
      </c>
      <c r="AU1343" s="169" t="s">
        <v>85</v>
      </c>
      <c r="AV1343" s="13" t="s">
        <v>85</v>
      </c>
      <c r="AW1343" s="13" t="s">
        <v>32</v>
      </c>
      <c r="AX1343" s="13" t="s">
        <v>75</v>
      </c>
      <c r="AY1343" s="169" t="s">
        <v>134</v>
      </c>
    </row>
    <row r="1344" spans="2:65" s="12" customFormat="1" ht="22.5" x14ac:dyDescent="0.2">
      <c r="B1344" s="162"/>
      <c r="C1344" s="241"/>
      <c r="D1344" s="238" t="s">
        <v>147</v>
      </c>
      <c r="E1344" s="242" t="s">
        <v>1</v>
      </c>
      <c r="F1344" s="243" t="s">
        <v>398</v>
      </c>
      <c r="G1344" s="241"/>
      <c r="H1344" s="242" t="s">
        <v>1</v>
      </c>
      <c r="I1344" s="164"/>
      <c r="L1344" s="162"/>
      <c r="M1344" s="165"/>
      <c r="N1344" s="166"/>
      <c r="O1344" s="166"/>
      <c r="P1344" s="166"/>
      <c r="Q1344" s="166"/>
      <c r="R1344" s="166"/>
      <c r="S1344" s="166"/>
      <c r="T1344" s="167"/>
      <c r="AT1344" s="163" t="s">
        <v>147</v>
      </c>
      <c r="AU1344" s="163" t="s">
        <v>85</v>
      </c>
      <c r="AV1344" s="12" t="s">
        <v>83</v>
      </c>
      <c r="AW1344" s="12" t="s">
        <v>32</v>
      </c>
      <c r="AX1344" s="12" t="s">
        <v>75</v>
      </c>
      <c r="AY1344" s="163" t="s">
        <v>134</v>
      </c>
    </row>
    <row r="1345" spans="2:65" s="12" customFormat="1" x14ac:dyDescent="0.2">
      <c r="B1345" s="162"/>
      <c r="C1345" s="241"/>
      <c r="D1345" s="238" t="s">
        <v>147</v>
      </c>
      <c r="E1345" s="242" t="s">
        <v>1</v>
      </c>
      <c r="F1345" s="243" t="s">
        <v>523</v>
      </c>
      <c r="G1345" s="241"/>
      <c r="H1345" s="242" t="s">
        <v>1</v>
      </c>
      <c r="I1345" s="164"/>
      <c r="L1345" s="162"/>
      <c r="M1345" s="165"/>
      <c r="N1345" s="166"/>
      <c r="O1345" s="166"/>
      <c r="P1345" s="166"/>
      <c r="Q1345" s="166"/>
      <c r="R1345" s="166"/>
      <c r="S1345" s="166"/>
      <c r="T1345" s="167"/>
      <c r="AT1345" s="163" t="s">
        <v>147</v>
      </c>
      <c r="AU1345" s="163" t="s">
        <v>85</v>
      </c>
      <c r="AV1345" s="12" t="s">
        <v>83</v>
      </c>
      <c r="AW1345" s="12" t="s">
        <v>32</v>
      </c>
      <c r="AX1345" s="12" t="s">
        <v>75</v>
      </c>
      <c r="AY1345" s="163" t="s">
        <v>134</v>
      </c>
    </row>
    <row r="1346" spans="2:65" s="12" customFormat="1" x14ac:dyDescent="0.2">
      <c r="B1346" s="162"/>
      <c r="C1346" s="241"/>
      <c r="D1346" s="238" t="s">
        <v>147</v>
      </c>
      <c r="E1346" s="242" t="s">
        <v>1</v>
      </c>
      <c r="F1346" s="243" t="s">
        <v>524</v>
      </c>
      <c r="G1346" s="241"/>
      <c r="H1346" s="242" t="s">
        <v>1</v>
      </c>
      <c r="I1346" s="164"/>
      <c r="L1346" s="162"/>
      <c r="M1346" s="165"/>
      <c r="N1346" s="166"/>
      <c r="O1346" s="166"/>
      <c r="P1346" s="166"/>
      <c r="Q1346" s="166"/>
      <c r="R1346" s="166"/>
      <c r="S1346" s="166"/>
      <c r="T1346" s="167"/>
      <c r="AT1346" s="163" t="s">
        <v>147</v>
      </c>
      <c r="AU1346" s="163" t="s">
        <v>85</v>
      </c>
      <c r="AV1346" s="12" t="s">
        <v>83</v>
      </c>
      <c r="AW1346" s="12" t="s">
        <v>32</v>
      </c>
      <c r="AX1346" s="12" t="s">
        <v>75</v>
      </c>
      <c r="AY1346" s="163" t="s">
        <v>134</v>
      </c>
    </row>
    <row r="1347" spans="2:65" s="13" customFormat="1" x14ac:dyDescent="0.2">
      <c r="B1347" s="168"/>
      <c r="C1347" s="244"/>
      <c r="D1347" s="238" t="s">
        <v>147</v>
      </c>
      <c r="E1347" s="245" t="s">
        <v>1</v>
      </c>
      <c r="F1347" s="246" t="s">
        <v>525</v>
      </c>
      <c r="G1347" s="244"/>
      <c r="H1347" s="247">
        <v>237.08</v>
      </c>
      <c r="I1347" s="170"/>
      <c r="L1347" s="168"/>
      <c r="M1347" s="171"/>
      <c r="N1347" s="172"/>
      <c r="O1347" s="172"/>
      <c r="P1347" s="172"/>
      <c r="Q1347" s="172"/>
      <c r="R1347" s="172"/>
      <c r="S1347" s="172"/>
      <c r="T1347" s="173"/>
      <c r="AT1347" s="169" t="s">
        <v>147</v>
      </c>
      <c r="AU1347" s="169" t="s">
        <v>85</v>
      </c>
      <c r="AV1347" s="13" t="s">
        <v>85</v>
      </c>
      <c r="AW1347" s="13" t="s">
        <v>32</v>
      </c>
      <c r="AX1347" s="13" t="s">
        <v>75</v>
      </c>
      <c r="AY1347" s="169" t="s">
        <v>134</v>
      </c>
    </row>
    <row r="1348" spans="2:65" s="12" customFormat="1" ht="22.5" x14ac:dyDescent="0.2">
      <c r="B1348" s="162"/>
      <c r="C1348" s="241"/>
      <c r="D1348" s="238" t="s">
        <v>147</v>
      </c>
      <c r="E1348" s="242" t="s">
        <v>1</v>
      </c>
      <c r="F1348" s="243" t="s">
        <v>398</v>
      </c>
      <c r="G1348" s="241"/>
      <c r="H1348" s="242" t="s">
        <v>1</v>
      </c>
      <c r="I1348" s="164"/>
      <c r="L1348" s="162"/>
      <c r="M1348" s="165"/>
      <c r="N1348" s="166"/>
      <c r="O1348" s="166"/>
      <c r="P1348" s="166"/>
      <c r="Q1348" s="166"/>
      <c r="R1348" s="166"/>
      <c r="S1348" s="166"/>
      <c r="T1348" s="167"/>
      <c r="AT1348" s="163" t="s">
        <v>147</v>
      </c>
      <c r="AU1348" s="163" t="s">
        <v>85</v>
      </c>
      <c r="AV1348" s="12" t="s">
        <v>83</v>
      </c>
      <c r="AW1348" s="12" t="s">
        <v>32</v>
      </c>
      <c r="AX1348" s="12" t="s">
        <v>75</v>
      </c>
      <c r="AY1348" s="163" t="s">
        <v>134</v>
      </c>
    </row>
    <row r="1349" spans="2:65" s="12" customFormat="1" x14ac:dyDescent="0.2">
      <c r="B1349" s="162"/>
      <c r="C1349" s="241"/>
      <c r="D1349" s="238" t="s">
        <v>147</v>
      </c>
      <c r="E1349" s="242" t="s">
        <v>1</v>
      </c>
      <c r="F1349" s="243" t="s">
        <v>399</v>
      </c>
      <c r="G1349" s="241"/>
      <c r="H1349" s="242" t="s">
        <v>1</v>
      </c>
      <c r="I1349" s="164"/>
      <c r="L1349" s="162"/>
      <c r="M1349" s="165"/>
      <c r="N1349" s="166"/>
      <c r="O1349" s="166"/>
      <c r="P1349" s="166"/>
      <c r="Q1349" s="166"/>
      <c r="R1349" s="166"/>
      <c r="S1349" s="166"/>
      <c r="T1349" s="167"/>
      <c r="AT1349" s="163" t="s">
        <v>147</v>
      </c>
      <c r="AU1349" s="163" t="s">
        <v>85</v>
      </c>
      <c r="AV1349" s="12" t="s">
        <v>83</v>
      </c>
      <c r="AW1349" s="12" t="s">
        <v>32</v>
      </c>
      <c r="AX1349" s="12" t="s">
        <v>75</v>
      </c>
      <c r="AY1349" s="163" t="s">
        <v>134</v>
      </c>
    </row>
    <row r="1350" spans="2:65" s="12" customFormat="1" x14ac:dyDescent="0.2">
      <c r="B1350" s="162"/>
      <c r="C1350" s="241"/>
      <c r="D1350" s="238" t="s">
        <v>147</v>
      </c>
      <c r="E1350" s="242" t="s">
        <v>1</v>
      </c>
      <c r="F1350" s="243" t="s">
        <v>400</v>
      </c>
      <c r="G1350" s="241"/>
      <c r="H1350" s="242" t="s">
        <v>1</v>
      </c>
      <c r="I1350" s="164"/>
      <c r="L1350" s="162"/>
      <c r="M1350" s="165"/>
      <c r="N1350" s="166"/>
      <c r="O1350" s="166"/>
      <c r="P1350" s="166"/>
      <c r="Q1350" s="166"/>
      <c r="R1350" s="166"/>
      <c r="S1350" s="166"/>
      <c r="T1350" s="167"/>
      <c r="AT1350" s="163" t="s">
        <v>147</v>
      </c>
      <c r="AU1350" s="163" t="s">
        <v>85</v>
      </c>
      <c r="AV1350" s="12" t="s">
        <v>83</v>
      </c>
      <c r="AW1350" s="12" t="s">
        <v>32</v>
      </c>
      <c r="AX1350" s="12" t="s">
        <v>75</v>
      </c>
      <c r="AY1350" s="163" t="s">
        <v>134</v>
      </c>
    </row>
    <row r="1351" spans="2:65" s="13" customFormat="1" x14ac:dyDescent="0.2">
      <c r="B1351" s="168"/>
      <c r="C1351" s="244"/>
      <c r="D1351" s="238" t="s">
        <v>147</v>
      </c>
      <c r="E1351" s="245" t="s">
        <v>1</v>
      </c>
      <c r="F1351" s="246" t="s">
        <v>393</v>
      </c>
      <c r="G1351" s="244"/>
      <c r="H1351" s="247">
        <v>320</v>
      </c>
      <c r="I1351" s="170"/>
      <c r="L1351" s="168"/>
      <c r="M1351" s="171"/>
      <c r="N1351" s="172"/>
      <c r="O1351" s="172"/>
      <c r="P1351" s="172"/>
      <c r="Q1351" s="172"/>
      <c r="R1351" s="172"/>
      <c r="S1351" s="172"/>
      <c r="T1351" s="173"/>
      <c r="AT1351" s="169" t="s">
        <v>147</v>
      </c>
      <c r="AU1351" s="169" t="s">
        <v>85</v>
      </c>
      <c r="AV1351" s="13" t="s">
        <v>85</v>
      </c>
      <c r="AW1351" s="13" t="s">
        <v>32</v>
      </c>
      <c r="AX1351" s="13" t="s">
        <v>75</v>
      </c>
      <c r="AY1351" s="169" t="s">
        <v>134</v>
      </c>
    </row>
    <row r="1352" spans="2:65" s="14" customFormat="1" x14ac:dyDescent="0.2">
      <c r="B1352" s="174"/>
      <c r="C1352" s="248"/>
      <c r="D1352" s="238" t="s">
        <v>147</v>
      </c>
      <c r="E1352" s="249" t="s">
        <v>1</v>
      </c>
      <c r="F1352" s="250" t="s">
        <v>152</v>
      </c>
      <c r="G1352" s="248"/>
      <c r="H1352" s="251">
        <v>619.08000000000004</v>
      </c>
      <c r="I1352" s="176"/>
      <c r="L1352" s="174"/>
      <c r="M1352" s="177"/>
      <c r="N1352" s="178"/>
      <c r="O1352" s="178"/>
      <c r="P1352" s="178"/>
      <c r="Q1352" s="178"/>
      <c r="R1352" s="178"/>
      <c r="S1352" s="178"/>
      <c r="T1352" s="179"/>
      <c r="AT1352" s="175" t="s">
        <v>147</v>
      </c>
      <c r="AU1352" s="175" t="s">
        <v>85</v>
      </c>
      <c r="AV1352" s="14" t="s">
        <v>141</v>
      </c>
      <c r="AW1352" s="14" t="s">
        <v>32</v>
      </c>
      <c r="AX1352" s="14" t="s">
        <v>83</v>
      </c>
      <c r="AY1352" s="175" t="s">
        <v>134</v>
      </c>
    </row>
    <row r="1353" spans="2:65" s="1" customFormat="1" ht="24" customHeight="1" x14ac:dyDescent="0.2">
      <c r="B1353" s="151"/>
      <c r="C1353" s="232">
        <v>106</v>
      </c>
      <c r="D1353" s="232" t="s">
        <v>136</v>
      </c>
      <c r="E1353" s="233" t="s">
        <v>796</v>
      </c>
      <c r="F1353" s="234" t="s">
        <v>797</v>
      </c>
      <c r="G1353" s="235" t="s">
        <v>493</v>
      </c>
      <c r="H1353" s="236">
        <v>8</v>
      </c>
      <c r="I1353" s="153"/>
      <c r="J1353" s="154">
        <f>ROUND(I1353*H1353,2)</f>
        <v>0</v>
      </c>
      <c r="K1353" s="152" t="s">
        <v>140</v>
      </c>
      <c r="L1353" s="31"/>
      <c r="M1353" s="155" t="s">
        <v>1</v>
      </c>
      <c r="N1353" s="156" t="s">
        <v>40</v>
      </c>
      <c r="O1353" s="54"/>
      <c r="P1353" s="157">
        <f>O1353*H1353</f>
        <v>0</v>
      </c>
      <c r="Q1353" s="157">
        <v>0.46009</v>
      </c>
      <c r="R1353" s="157">
        <f>Q1353*H1353</f>
        <v>3.68072</v>
      </c>
      <c r="S1353" s="157">
        <v>0</v>
      </c>
      <c r="T1353" s="158">
        <f>S1353*H1353</f>
        <v>0</v>
      </c>
      <c r="AR1353" s="159" t="s">
        <v>141</v>
      </c>
      <c r="AT1353" s="159" t="s">
        <v>136</v>
      </c>
      <c r="AU1353" s="159" t="s">
        <v>85</v>
      </c>
      <c r="AY1353" s="16" t="s">
        <v>134</v>
      </c>
      <c r="BE1353" s="160">
        <f>IF(N1353="základní",J1353,0)</f>
        <v>0</v>
      </c>
      <c r="BF1353" s="160">
        <f>IF(N1353="snížená",J1353,0)</f>
        <v>0</v>
      </c>
      <c r="BG1353" s="160">
        <f>IF(N1353="zákl. přenesená",J1353,0)</f>
        <v>0</v>
      </c>
      <c r="BH1353" s="160">
        <f>IF(N1353="sníž. přenesená",J1353,0)</f>
        <v>0</v>
      </c>
      <c r="BI1353" s="160">
        <f>IF(N1353="nulová",J1353,0)</f>
        <v>0</v>
      </c>
      <c r="BJ1353" s="16" t="s">
        <v>83</v>
      </c>
      <c r="BK1353" s="160">
        <f>ROUND(I1353*H1353,2)</f>
        <v>0</v>
      </c>
      <c r="BL1353" s="16" t="s">
        <v>141</v>
      </c>
      <c r="BM1353" s="159" t="s">
        <v>798</v>
      </c>
    </row>
    <row r="1354" spans="2:65" s="1" customFormat="1" ht="19.5" x14ac:dyDescent="0.2">
      <c r="B1354" s="31"/>
      <c r="C1354" s="237"/>
      <c r="D1354" s="238" t="s">
        <v>143</v>
      </c>
      <c r="E1354" s="237"/>
      <c r="F1354" s="239" t="s">
        <v>799</v>
      </c>
      <c r="G1354" s="237"/>
      <c r="H1354" s="237"/>
      <c r="I1354" s="90"/>
      <c r="L1354" s="31"/>
      <c r="M1354" s="161"/>
      <c r="N1354" s="54"/>
      <c r="O1354" s="54"/>
      <c r="P1354" s="54"/>
      <c r="Q1354" s="54"/>
      <c r="R1354" s="54"/>
      <c r="S1354" s="54"/>
      <c r="T1354" s="55"/>
      <c r="AT1354" s="16" t="s">
        <v>143</v>
      </c>
      <c r="AU1354" s="16" t="s">
        <v>85</v>
      </c>
    </row>
    <row r="1355" spans="2:65" s="1" customFormat="1" ht="97.5" x14ac:dyDescent="0.2">
      <c r="B1355" s="31"/>
      <c r="C1355" s="237"/>
      <c r="D1355" s="238" t="s">
        <v>145</v>
      </c>
      <c r="E1355" s="237"/>
      <c r="F1355" s="240" t="s">
        <v>795</v>
      </c>
      <c r="G1355" s="237"/>
      <c r="H1355" s="237"/>
      <c r="I1355" s="90"/>
      <c r="L1355" s="31"/>
      <c r="M1355" s="161"/>
      <c r="N1355" s="54"/>
      <c r="O1355" s="54"/>
      <c r="P1355" s="54"/>
      <c r="Q1355" s="54"/>
      <c r="R1355" s="54"/>
      <c r="S1355" s="54"/>
      <c r="T1355" s="55"/>
      <c r="AT1355" s="16" t="s">
        <v>145</v>
      </c>
      <c r="AU1355" s="16" t="s">
        <v>85</v>
      </c>
    </row>
    <row r="1356" spans="2:65" s="12" customFormat="1" ht="22.5" x14ac:dyDescent="0.2">
      <c r="B1356" s="162"/>
      <c r="C1356" s="241"/>
      <c r="D1356" s="238" t="s">
        <v>147</v>
      </c>
      <c r="E1356" s="242" t="s">
        <v>1</v>
      </c>
      <c r="F1356" s="243" t="s">
        <v>516</v>
      </c>
      <c r="G1356" s="241"/>
      <c r="H1356" s="242" t="s">
        <v>1</v>
      </c>
      <c r="I1356" s="164"/>
      <c r="L1356" s="162"/>
      <c r="M1356" s="165"/>
      <c r="N1356" s="166"/>
      <c r="O1356" s="166"/>
      <c r="P1356" s="166"/>
      <c r="Q1356" s="166"/>
      <c r="R1356" s="166"/>
      <c r="S1356" s="166"/>
      <c r="T1356" s="167"/>
      <c r="AT1356" s="163" t="s">
        <v>147</v>
      </c>
      <c r="AU1356" s="163" t="s">
        <v>85</v>
      </c>
      <c r="AV1356" s="12" t="s">
        <v>83</v>
      </c>
      <c r="AW1356" s="12" t="s">
        <v>32</v>
      </c>
      <c r="AX1356" s="12" t="s">
        <v>75</v>
      </c>
      <c r="AY1356" s="163" t="s">
        <v>134</v>
      </c>
    </row>
    <row r="1357" spans="2:65" s="12" customFormat="1" x14ac:dyDescent="0.2">
      <c r="B1357" s="162"/>
      <c r="C1357" s="241"/>
      <c r="D1357" s="238" t="s">
        <v>147</v>
      </c>
      <c r="E1357" s="242" t="s">
        <v>1</v>
      </c>
      <c r="F1357" s="243" t="s">
        <v>517</v>
      </c>
      <c r="G1357" s="241"/>
      <c r="H1357" s="242" t="s">
        <v>1</v>
      </c>
      <c r="I1357" s="164"/>
      <c r="L1357" s="162"/>
      <c r="M1357" s="165"/>
      <c r="N1357" s="166"/>
      <c r="O1357" s="166"/>
      <c r="P1357" s="166"/>
      <c r="Q1357" s="166"/>
      <c r="R1357" s="166"/>
      <c r="S1357" s="166"/>
      <c r="T1357" s="167"/>
      <c r="AT1357" s="163" t="s">
        <v>147</v>
      </c>
      <c r="AU1357" s="163" t="s">
        <v>85</v>
      </c>
      <c r="AV1357" s="12" t="s">
        <v>83</v>
      </c>
      <c r="AW1357" s="12" t="s">
        <v>32</v>
      </c>
      <c r="AX1357" s="12" t="s">
        <v>75</v>
      </c>
      <c r="AY1357" s="163" t="s">
        <v>134</v>
      </c>
    </row>
    <row r="1358" spans="2:65" s="12" customFormat="1" x14ac:dyDescent="0.2">
      <c r="B1358" s="162"/>
      <c r="C1358" s="241"/>
      <c r="D1358" s="238" t="s">
        <v>147</v>
      </c>
      <c r="E1358" s="242" t="s">
        <v>1</v>
      </c>
      <c r="F1358" s="243" t="s">
        <v>518</v>
      </c>
      <c r="G1358" s="241"/>
      <c r="H1358" s="242" t="s">
        <v>1</v>
      </c>
      <c r="I1358" s="164"/>
      <c r="L1358" s="162"/>
      <c r="M1358" s="165"/>
      <c r="N1358" s="166"/>
      <c r="O1358" s="166"/>
      <c r="P1358" s="166"/>
      <c r="Q1358" s="166"/>
      <c r="R1358" s="166"/>
      <c r="S1358" s="166"/>
      <c r="T1358" s="167"/>
      <c r="AT1358" s="163" t="s">
        <v>147</v>
      </c>
      <c r="AU1358" s="163" t="s">
        <v>85</v>
      </c>
      <c r="AV1358" s="12" t="s">
        <v>83</v>
      </c>
      <c r="AW1358" s="12" t="s">
        <v>32</v>
      </c>
      <c r="AX1358" s="12" t="s">
        <v>75</v>
      </c>
      <c r="AY1358" s="163" t="s">
        <v>134</v>
      </c>
    </row>
    <row r="1359" spans="2:65" s="12" customFormat="1" x14ac:dyDescent="0.2">
      <c r="B1359" s="162"/>
      <c r="C1359" s="241"/>
      <c r="D1359" s="238" t="s">
        <v>147</v>
      </c>
      <c r="E1359" s="242" t="s">
        <v>1</v>
      </c>
      <c r="F1359" s="243" t="s">
        <v>519</v>
      </c>
      <c r="G1359" s="241"/>
      <c r="H1359" s="242" t="s">
        <v>1</v>
      </c>
      <c r="I1359" s="164"/>
      <c r="L1359" s="162"/>
      <c r="M1359" s="165"/>
      <c r="N1359" s="166"/>
      <c r="O1359" s="166"/>
      <c r="P1359" s="166"/>
      <c r="Q1359" s="166"/>
      <c r="R1359" s="166"/>
      <c r="S1359" s="166"/>
      <c r="T1359" s="167"/>
      <c r="AT1359" s="163" t="s">
        <v>147</v>
      </c>
      <c r="AU1359" s="163" t="s">
        <v>85</v>
      </c>
      <c r="AV1359" s="12" t="s">
        <v>83</v>
      </c>
      <c r="AW1359" s="12" t="s">
        <v>32</v>
      </c>
      <c r="AX1359" s="12" t="s">
        <v>75</v>
      </c>
      <c r="AY1359" s="163" t="s">
        <v>134</v>
      </c>
    </row>
    <row r="1360" spans="2:65" s="13" customFormat="1" x14ac:dyDescent="0.2">
      <c r="B1360" s="168"/>
      <c r="C1360" s="244"/>
      <c r="D1360" s="238" t="s">
        <v>147</v>
      </c>
      <c r="E1360" s="245" t="s">
        <v>1</v>
      </c>
      <c r="F1360" s="246" t="s">
        <v>800</v>
      </c>
      <c r="G1360" s="244"/>
      <c r="H1360" s="247">
        <v>2</v>
      </c>
      <c r="I1360" s="170"/>
      <c r="L1360" s="168"/>
      <c r="M1360" s="171"/>
      <c r="N1360" s="172"/>
      <c r="O1360" s="172"/>
      <c r="P1360" s="172"/>
      <c r="Q1360" s="172"/>
      <c r="R1360" s="172"/>
      <c r="S1360" s="172"/>
      <c r="T1360" s="173"/>
      <c r="AT1360" s="169" t="s">
        <v>147</v>
      </c>
      <c r="AU1360" s="169" t="s">
        <v>85</v>
      </c>
      <c r="AV1360" s="13" t="s">
        <v>85</v>
      </c>
      <c r="AW1360" s="13" t="s">
        <v>32</v>
      </c>
      <c r="AX1360" s="13" t="s">
        <v>75</v>
      </c>
      <c r="AY1360" s="169" t="s">
        <v>134</v>
      </c>
    </row>
    <row r="1361" spans="2:65" s="12" customFormat="1" x14ac:dyDescent="0.2">
      <c r="B1361" s="162"/>
      <c r="C1361" s="241"/>
      <c r="D1361" s="238" t="s">
        <v>147</v>
      </c>
      <c r="E1361" s="242" t="s">
        <v>1</v>
      </c>
      <c r="F1361" s="243" t="s">
        <v>521</v>
      </c>
      <c r="G1361" s="241"/>
      <c r="H1361" s="242" t="s">
        <v>1</v>
      </c>
      <c r="I1361" s="164"/>
      <c r="L1361" s="162"/>
      <c r="M1361" s="165"/>
      <c r="N1361" s="166"/>
      <c r="O1361" s="166"/>
      <c r="P1361" s="166"/>
      <c r="Q1361" s="166"/>
      <c r="R1361" s="166"/>
      <c r="S1361" s="166"/>
      <c r="T1361" s="167"/>
      <c r="AT1361" s="163" t="s">
        <v>147</v>
      </c>
      <c r="AU1361" s="163" t="s">
        <v>85</v>
      </c>
      <c r="AV1361" s="12" t="s">
        <v>83</v>
      </c>
      <c r="AW1361" s="12" t="s">
        <v>32</v>
      </c>
      <c r="AX1361" s="12" t="s">
        <v>75</v>
      </c>
      <c r="AY1361" s="163" t="s">
        <v>134</v>
      </c>
    </row>
    <row r="1362" spans="2:65" s="12" customFormat="1" x14ac:dyDescent="0.2">
      <c r="B1362" s="162"/>
      <c r="C1362" s="241"/>
      <c r="D1362" s="238" t="s">
        <v>147</v>
      </c>
      <c r="E1362" s="242" t="s">
        <v>1</v>
      </c>
      <c r="F1362" s="243" t="s">
        <v>518</v>
      </c>
      <c r="G1362" s="241"/>
      <c r="H1362" s="242" t="s">
        <v>1</v>
      </c>
      <c r="I1362" s="164"/>
      <c r="L1362" s="162"/>
      <c r="M1362" s="165"/>
      <c r="N1362" s="166"/>
      <c r="O1362" s="166"/>
      <c r="P1362" s="166"/>
      <c r="Q1362" s="166"/>
      <c r="R1362" s="166"/>
      <c r="S1362" s="166"/>
      <c r="T1362" s="167"/>
      <c r="AT1362" s="163" t="s">
        <v>147</v>
      </c>
      <c r="AU1362" s="163" t="s">
        <v>85</v>
      </c>
      <c r="AV1362" s="12" t="s">
        <v>83</v>
      </c>
      <c r="AW1362" s="12" t="s">
        <v>32</v>
      </c>
      <c r="AX1362" s="12" t="s">
        <v>75</v>
      </c>
      <c r="AY1362" s="163" t="s">
        <v>134</v>
      </c>
    </row>
    <row r="1363" spans="2:65" s="12" customFormat="1" x14ac:dyDescent="0.2">
      <c r="B1363" s="162"/>
      <c r="C1363" s="241"/>
      <c r="D1363" s="238" t="s">
        <v>147</v>
      </c>
      <c r="E1363" s="242" t="s">
        <v>1</v>
      </c>
      <c r="F1363" s="243" t="s">
        <v>522</v>
      </c>
      <c r="G1363" s="241"/>
      <c r="H1363" s="242" t="s">
        <v>1</v>
      </c>
      <c r="I1363" s="164"/>
      <c r="L1363" s="162"/>
      <c r="M1363" s="165"/>
      <c r="N1363" s="166"/>
      <c r="O1363" s="166"/>
      <c r="P1363" s="166"/>
      <c r="Q1363" s="166"/>
      <c r="R1363" s="166"/>
      <c r="S1363" s="166"/>
      <c r="T1363" s="167"/>
      <c r="AT1363" s="163" t="s">
        <v>147</v>
      </c>
      <c r="AU1363" s="163" t="s">
        <v>85</v>
      </c>
      <c r="AV1363" s="12" t="s">
        <v>83</v>
      </c>
      <c r="AW1363" s="12" t="s">
        <v>32</v>
      </c>
      <c r="AX1363" s="12" t="s">
        <v>75</v>
      </c>
      <c r="AY1363" s="163" t="s">
        <v>134</v>
      </c>
    </row>
    <row r="1364" spans="2:65" s="13" customFormat="1" x14ac:dyDescent="0.2">
      <c r="B1364" s="168"/>
      <c r="C1364" s="244"/>
      <c r="D1364" s="238" t="s">
        <v>147</v>
      </c>
      <c r="E1364" s="245" t="s">
        <v>1</v>
      </c>
      <c r="F1364" s="246" t="s">
        <v>800</v>
      </c>
      <c r="G1364" s="244"/>
      <c r="H1364" s="247">
        <v>2</v>
      </c>
      <c r="I1364" s="170"/>
      <c r="L1364" s="168"/>
      <c r="M1364" s="171"/>
      <c r="N1364" s="172"/>
      <c r="O1364" s="172"/>
      <c r="P1364" s="172"/>
      <c r="Q1364" s="172"/>
      <c r="R1364" s="172"/>
      <c r="S1364" s="172"/>
      <c r="T1364" s="173"/>
      <c r="AT1364" s="169" t="s">
        <v>147</v>
      </c>
      <c r="AU1364" s="169" t="s">
        <v>85</v>
      </c>
      <c r="AV1364" s="13" t="s">
        <v>85</v>
      </c>
      <c r="AW1364" s="13" t="s">
        <v>32</v>
      </c>
      <c r="AX1364" s="13" t="s">
        <v>75</v>
      </c>
      <c r="AY1364" s="169" t="s">
        <v>134</v>
      </c>
    </row>
    <row r="1365" spans="2:65" s="12" customFormat="1" ht="22.5" x14ac:dyDescent="0.2">
      <c r="B1365" s="162"/>
      <c r="C1365" s="241"/>
      <c r="D1365" s="238" t="s">
        <v>147</v>
      </c>
      <c r="E1365" s="242" t="s">
        <v>1</v>
      </c>
      <c r="F1365" s="243" t="s">
        <v>398</v>
      </c>
      <c r="G1365" s="241"/>
      <c r="H1365" s="242" t="s">
        <v>1</v>
      </c>
      <c r="I1365" s="164"/>
      <c r="L1365" s="162"/>
      <c r="M1365" s="165"/>
      <c r="N1365" s="166"/>
      <c r="O1365" s="166"/>
      <c r="P1365" s="166"/>
      <c r="Q1365" s="166"/>
      <c r="R1365" s="166"/>
      <c r="S1365" s="166"/>
      <c r="T1365" s="167"/>
      <c r="AT1365" s="163" t="s">
        <v>147</v>
      </c>
      <c r="AU1365" s="163" t="s">
        <v>85</v>
      </c>
      <c r="AV1365" s="12" t="s">
        <v>83</v>
      </c>
      <c r="AW1365" s="12" t="s">
        <v>32</v>
      </c>
      <c r="AX1365" s="12" t="s">
        <v>75</v>
      </c>
      <c r="AY1365" s="163" t="s">
        <v>134</v>
      </c>
    </row>
    <row r="1366" spans="2:65" s="12" customFormat="1" x14ac:dyDescent="0.2">
      <c r="B1366" s="162"/>
      <c r="C1366" s="241"/>
      <c r="D1366" s="238" t="s">
        <v>147</v>
      </c>
      <c r="E1366" s="242" t="s">
        <v>1</v>
      </c>
      <c r="F1366" s="243" t="s">
        <v>523</v>
      </c>
      <c r="G1366" s="241"/>
      <c r="H1366" s="242" t="s">
        <v>1</v>
      </c>
      <c r="I1366" s="164"/>
      <c r="L1366" s="162"/>
      <c r="M1366" s="165"/>
      <c r="N1366" s="166"/>
      <c r="O1366" s="166"/>
      <c r="P1366" s="166"/>
      <c r="Q1366" s="166"/>
      <c r="R1366" s="166"/>
      <c r="S1366" s="166"/>
      <c r="T1366" s="167"/>
      <c r="AT1366" s="163" t="s">
        <v>147</v>
      </c>
      <c r="AU1366" s="163" t="s">
        <v>85</v>
      </c>
      <c r="AV1366" s="12" t="s">
        <v>83</v>
      </c>
      <c r="AW1366" s="12" t="s">
        <v>32</v>
      </c>
      <c r="AX1366" s="12" t="s">
        <v>75</v>
      </c>
      <c r="AY1366" s="163" t="s">
        <v>134</v>
      </c>
    </row>
    <row r="1367" spans="2:65" s="12" customFormat="1" x14ac:dyDescent="0.2">
      <c r="B1367" s="162"/>
      <c r="C1367" s="241"/>
      <c r="D1367" s="238" t="s">
        <v>147</v>
      </c>
      <c r="E1367" s="242" t="s">
        <v>1</v>
      </c>
      <c r="F1367" s="243" t="s">
        <v>524</v>
      </c>
      <c r="G1367" s="241"/>
      <c r="H1367" s="242" t="s">
        <v>1</v>
      </c>
      <c r="I1367" s="164"/>
      <c r="L1367" s="162"/>
      <c r="M1367" s="165"/>
      <c r="N1367" s="166"/>
      <c r="O1367" s="166"/>
      <c r="P1367" s="166"/>
      <c r="Q1367" s="166"/>
      <c r="R1367" s="166"/>
      <c r="S1367" s="166"/>
      <c r="T1367" s="167"/>
      <c r="AT1367" s="163" t="s">
        <v>147</v>
      </c>
      <c r="AU1367" s="163" t="s">
        <v>85</v>
      </c>
      <c r="AV1367" s="12" t="s">
        <v>83</v>
      </c>
      <c r="AW1367" s="12" t="s">
        <v>32</v>
      </c>
      <c r="AX1367" s="12" t="s">
        <v>75</v>
      </c>
      <c r="AY1367" s="163" t="s">
        <v>134</v>
      </c>
    </row>
    <row r="1368" spans="2:65" s="13" customFormat="1" x14ac:dyDescent="0.2">
      <c r="B1368" s="168"/>
      <c r="C1368" s="244"/>
      <c r="D1368" s="238" t="s">
        <v>147</v>
      </c>
      <c r="E1368" s="245" t="s">
        <v>1</v>
      </c>
      <c r="F1368" s="246" t="s">
        <v>800</v>
      </c>
      <c r="G1368" s="244"/>
      <c r="H1368" s="247">
        <v>2</v>
      </c>
      <c r="I1368" s="170"/>
      <c r="L1368" s="168"/>
      <c r="M1368" s="171"/>
      <c r="N1368" s="172"/>
      <c r="O1368" s="172"/>
      <c r="P1368" s="172"/>
      <c r="Q1368" s="172"/>
      <c r="R1368" s="172"/>
      <c r="S1368" s="172"/>
      <c r="T1368" s="173"/>
      <c r="AT1368" s="169" t="s">
        <v>147</v>
      </c>
      <c r="AU1368" s="169" t="s">
        <v>85</v>
      </c>
      <c r="AV1368" s="13" t="s">
        <v>85</v>
      </c>
      <c r="AW1368" s="13" t="s">
        <v>32</v>
      </c>
      <c r="AX1368" s="13" t="s">
        <v>75</v>
      </c>
      <c r="AY1368" s="169" t="s">
        <v>134</v>
      </c>
    </row>
    <row r="1369" spans="2:65" s="12" customFormat="1" ht="22.5" x14ac:dyDescent="0.2">
      <c r="B1369" s="162"/>
      <c r="C1369" s="241"/>
      <c r="D1369" s="238" t="s">
        <v>147</v>
      </c>
      <c r="E1369" s="242" t="s">
        <v>1</v>
      </c>
      <c r="F1369" s="243" t="s">
        <v>398</v>
      </c>
      <c r="G1369" s="241"/>
      <c r="H1369" s="242" t="s">
        <v>1</v>
      </c>
      <c r="I1369" s="164"/>
      <c r="L1369" s="162"/>
      <c r="M1369" s="165"/>
      <c r="N1369" s="166"/>
      <c r="O1369" s="166"/>
      <c r="P1369" s="166"/>
      <c r="Q1369" s="166"/>
      <c r="R1369" s="166"/>
      <c r="S1369" s="166"/>
      <c r="T1369" s="167"/>
      <c r="AT1369" s="163" t="s">
        <v>147</v>
      </c>
      <c r="AU1369" s="163" t="s">
        <v>85</v>
      </c>
      <c r="AV1369" s="12" t="s">
        <v>83</v>
      </c>
      <c r="AW1369" s="12" t="s">
        <v>32</v>
      </c>
      <c r="AX1369" s="12" t="s">
        <v>75</v>
      </c>
      <c r="AY1369" s="163" t="s">
        <v>134</v>
      </c>
    </row>
    <row r="1370" spans="2:65" s="12" customFormat="1" x14ac:dyDescent="0.2">
      <c r="B1370" s="162"/>
      <c r="C1370" s="241"/>
      <c r="D1370" s="238" t="s">
        <v>147</v>
      </c>
      <c r="E1370" s="242" t="s">
        <v>1</v>
      </c>
      <c r="F1370" s="243" t="s">
        <v>399</v>
      </c>
      <c r="G1370" s="241"/>
      <c r="H1370" s="242" t="s">
        <v>1</v>
      </c>
      <c r="I1370" s="164"/>
      <c r="L1370" s="162"/>
      <c r="M1370" s="165"/>
      <c r="N1370" s="166"/>
      <c r="O1370" s="166"/>
      <c r="P1370" s="166"/>
      <c r="Q1370" s="166"/>
      <c r="R1370" s="166"/>
      <c r="S1370" s="166"/>
      <c r="T1370" s="167"/>
      <c r="AT1370" s="163" t="s">
        <v>147</v>
      </c>
      <c r="AU1370" s="163" t="s">
        <v>85</v>
      </c>
      <c r="AV1370" s="12" t="s">
        <v>83</v>
      </c>
      <c r="AW1370" s="12" t="s">
        <v>32</v>
      </c>
      <c r="AX1370" s="12" t="s">
        <v>75</v>
      </c>
      <c r="AY1370" s="163" t="s">
        <v>134</v>
      </c>
    </row>
    <row r="1371" spans="2:65" s="12" customFormat="1" x14ac:dyDescent="0.2">
      <c r="B1371" s="162"/>
      <c r="C1371" s="241"/>
      <c r="D1371" s="238" t="s">
        <v>147</v>
      </c>
      <c r="E1371" s="242" t="s">
        <v>1</v>
      </c>
      <c r="F1371" s="243" t="s">
        <v>400</v>
      </c>
      <c r="G1371" s="241"/>
      <c r="H1371" s="242" t="s">
        <v>1</v>
      </c>
      <c r="I1371" s="164"/>
      <c r="L1371" s="162"/>
      <c r="M1371" s="165"/>
      <c r="N1371" s="166"/>
      <c r="O1371" s="166"/>
      <c r="P1371" s="166"/>
      <c r="Q1371" s="166"/>
      <c r="R1371" s="166"/>
      <c r="S1371" s="166"/>
      <c r="T1371" s="167"/>
      <c r="AT1371" s="163" t="s">
        <v>147</v>
      </c>
      <c r="AU1371" s="163" t="s">
        <v>85</v>
      </c>
      <c r="AV1371" s="12" t="s">
        <v>83</v>
      </c>
      <c r="AW1371" s="12" t="s">
        <v>32</v>
      </c>
      <c r="AX1371" s="12" t="s">
        <v>75</v>
      </c>
      <c r="AY1371" s="163" t="s">
        <v>134</v>
      </c>
    </row>
    <row r="1372" spans="2:65" s="13" customFormat="1" x14ac:dyDescent="0.2">
      <c r="B1372" s="168"/>
      <c r="C1372" s="244"/>
      <c r="D1372" s="238" t="s">
        <v>147</v>
      </c>
      <c r="E1372" s="245" t="s">
        <v>1</v>
      </c>
      <c r="F1372" s="246" t="s">
        <v>800</v>
      </c>
      <c r="G1372" s="244"/>
      <c r="H1372" s="247">
        <v>2</v>
      </c>
      <c r="I1372" s="170"/>
      <c r="L1372" s="168"/>
      <c r="M1372" s="171"/>
      <c r="N1372" s="172"/>
      <c r="O1372" s="172"/>
      <c r="P1372" s="172"/>
      <c r="Q1372" s="172"/>
      <c r="R1372" s="172"/>
      <c r="S1372" s="172"/>
      <c r="T1372" s="173"/>
      <c r="AT1372" s="169" t="s">
        <v>147</v>
      </c>
      <c r="AU1372" s="169" t="s">
        <v>85</v>
      </c>
      <c r="AV1372" s="13" t="s">
        <v>85</v>
      </c>
      <c r="AW1372" s="13" t="s">
        <v>32</v>
      </c>
      <c r="AX1372" s="13" t="s">
        <v>75</v>
      </c>
      <c r="AY1372" s="169" t="s">
        <v>134</v>
      </c>
    </row>
    <row r="1373" spans="2:65" s="14" customFormat="1" x14ac:dyDescent="0.2">
      <c r="B1373" s="174"/>
      <c r="C1373" s="248"/>
      <c r="D1373" s="238" t="s">
        <v>147</v>
      </c>
      <c r="E1373" s="249" t="s">
        <v>1</v>
      </c>
      <c r="F1373" s="250" t="s">
        <v>152</v>
      </c>
      <c r="G1373" s="248"/>
      <c r="H1373" s="251">
        <v>8</v>
      </c>
      <c r="I1373" s="176"/>
      <c r="L1373" s="174"/>
      <c r="M1373" s="177"/>
      <c r="N1373" s="178"/>
      <c r="O1373" s="178"/>
      <c r="P1373" s="178"/>
      <c r="Q1373" s="178"/>
      <c r="R1373" s="178"/>
      <c r="S1373" s="178"/>
      <c r="T1373" s="179"/>
      <c r="AT1373" s="175" t="s">
        <v>147</v>
      </c>
      <c r="AU1373" s="175" t="s">
        <v>85</v>
      </c>
      <c r="AV1373" s="14" t="s">
        <v>141</v>
      </c>
      <c r="AW1373" s="14" t="s">
        <v>32</v>
      </c>
      <c r="AX1373" s="14" t="s">
        <v>83</v>
      </c>
      <c r="AY1373" s="175" t="s">
        <v>134</v>
      </c>
    </row>
    <row r="1374" spans="2:65" s="1" customFormat="1" ht="16.5" customHeight="1" x14ac:dyDescent="0.2">
      <c r="B1374" s="151"/>
      <c r="C1374" s="232">
        <v>107</v>
      </c>
      <c r="D1374" s="232" t="s">
        <v>136</v>
      </c>
      <c r="E1374" s="233" t="s">
        <v>801</v>
      </c>
      <c r="F1374" s="234" t="s">
        <v>802</v>
      </c>
      <c r="G1374" s="235" t="s">
        <v>493</v>
      </c>
      <c r="H1374" s="236">
        <v>1</v>
      </c>
      <c r="I1374" s="153"/>
      <c r="J1374" s="154">
        <f>ROUND(I1374*H1374,2)</f>
        <v>0</v>
      </c>
      <c r="K1374" s="152" t="s">
        <v>389</v>
      </c>
      <c r="L1374" s="31"/>
      <c r="M1374" s="155" t="s">
        <v>1</v>
      </c>
      <c r="N1374" s="156" t="s">
        <v>40</v>
      </c>
      <c r="O1374" s="54"/>
      <c r="P1374" s="157">
        <f>O1374*H1374</f>
        <v>0</v>
      </c>
      <c r="Q1374" s="157">
        <v>1.2E-2</v>
      </c>
      <c r="R1374" s="157">
        <f>Q1374*H1374</f>
        <v>1.2E-2</v>
      </c>
      <c r="S1374" s="157">
        <v>0</v>
      </c>
      <c r="T1374" s="158">
        <f>S1374*H1374</f>
        <v>0</v>
      </c>
      <c r="AR1374" s="159" t="s">
        <v>141</v>
      </c>
      <c r="AT1374" s="159" t="s">
        <v>136</v>
      </c>
      <c r="AU1374" s="159" t="s">
        <v>85</v>
      </c>
      <c r="AY1374" s="16" t="s">
        <v>134</v>
      </c>
      <c r="BE1374" s="160">
        <f>IF(N1374="základní",J1374,0)</f>
        <v>0</v>
      </c>
      <c r="BF1374" s="160">
        <f>IF(N1374="snížená",J1374,0)</f>
        <v>0</v>
      </c>
      <c r="BG1374" s="160">
        <f>IF(N1374="zákl. přenesená",J1374,0)</f>
        <v>0</v>
      </c>
      <c r="BH1374" s="160">
        <f>IF(N1374="sníž. přenesená",J1374,0)</f>
        <v>0</v>
      </c>
      <c r="BI1374" s="160">
        <f>IF(N1374="nulová",J1374,0)</f>
        <v>0</v>
      </c>
      <c r="BJ1374" s="16" t="s">
        <v>83</v>
      </c>
      <c r="BK1374" s="160">
        <f>ROUND(I1374*H1374,2)</f>
        <v>0</v>
      </c>
      <c r="BL1374" s="16" t="s">
        <v>141</v>
      </c>
      <c r="BM1374" s="159" t="s">
        <v>803</v>
      </c>
    </row>
    <row r="1375" spans="2:65" s="1" customFormat="1" x14ac:dyDescent="0.2">
      <c r="B1375" s="31"/>
      <c r="C1375" s="237"/>
      <c r="D1375" s="238" t="s">
        <v>143</v>
      </c>
      <c r="E1375" s="237"/>
      <c r="F1375" s="239" t="s">
        <v>802</v>
      </c>
      <c r="G1375" s="237"/>
      <c r="H1375" s="237"/>
      <c r="I1375" s="90"/>
      <c r="L1375" s="31"/>
      <c r="M1375" s="161"/>
      <c r="N1375" s="54"/>
      <c r="O1375" s="54"/>
      <c r="P1375" s="54"/>
      <c r="Q1375" s="54"/>
      <c r="R1375" s="54"/>
      <c r="S1375" s="54"/>
      <c r="T1375" s="55"/>
      <c r="AT1375" s="16" t="s">
        <v>143</v>
      </c>
      <c r="AU1375" s="16" t="s">
        <v>85</v>
      </c>
    </row>
    <row r="1376" spans="2:65" s="12" customFormat="1" x14ac:dyDescent="0.2">
      <c r="B1376" s="162"/>
      <c r="C1376" s="241"/>
      <c r="D1376" s="238" t="s">
        <v>147</v>
      </c>
      <c r="E1376" s="242" t="s">
        <v>1</v>
      </c>
      <c r="F1376" s="243" t="s">
        <v>804</v>
      </c>
      <c r="G1376" s="241"/>
      <c r="H1376" s="242" t="s">
        <v>1</v>
      </c>
      <c r="I1376" s="164"/>
      <c r="L1376" s="162"/>
      <c r="M1376" s="165"/>
      <c r="N1376" s="166"/>
      <c r="O1376" s="166"/>
      <c r="P1376" s="166"/>
      <c r="Q1376" s="166"/>
      <c r="R1376" s="166"/>
      <c r="S1376" s="166"/>
      <c r="T1376" s="167"/>
      <c r="AT1376" s="163" t="s">
        <v>147</v>
      </c>
      <c r="AU1376" s="163" t="s">
        <v>85</v>
      </c>
      <c r="AV1376" s="12" t="s">
        <v>83</v>
      </c>
      <c r="AW1376" s="12" t="s">
        <v>32</v>
      </c>
      <c r="AX1376" s="12" t="s">
        <v>75</v>
      </c>
      <c r="AY1376" s="163" t="s">
        <v>134</v>
      </c>
    </row>
    <row r="1377" spans="2:65" s="12" customFormat="1" ht="22.5" x14ac:dyDescent="0.2">
      <c r="B1377" s="162"/>
      <c r="C1377" s="241"/>
      <c r="D1377" s="238" t="s">
        <v>147</v>
      </c>
      <c r="E1377" s="242" t="s">
        <v>1</v>
      </c>
      <c r="F1377" s="243" t="s">
        <v>805</v>
      </c>
      <c r="G1377" s="241"/>
      <c r="H1377" s="242" t="s">
        <v>1</v>
      </c>
      <c r="I1377" s="164"/>
      <c r="L1377" s="162"/>
      <c r="M1377" s="165"/>
      <c r="N1377" s="166"/>
      <c r="O1377" s="166"/>
      <c r="P1377" s="166"/>
      <c r="Q1377" s="166"/>
      <c r="R1377" s="166"/>
      <c r="S1377" s="166"/>
      <c r="T1377" s="167"/>
      <c r="AT1377" s="163" t="s">
        <v>147</v>
      </c>
      <c r="AU1377" s="163" t="s">
        <v>85</v>
      </c>
      <c r="AV1377" s="12" t="s">
        <v>83</v>
      </c>
      <c r="AW1377" s="12" t="s">
        <v>32</v>
      </c>
      <c r="AX1377" s="12" t="s">
        <v>75</v>
      </c>
      <c r="AY1377" s="163" t="s">
        <v>134</v>
      </c>
    </row>
    <row r="1378" spans="2:65" s="12" customFormat="1" x14ac:dyDescent="0.2">
      <c r="B1378" s="162"/>
      <c r="C1378" s="241"/>
      <c r="D1378" s="238" t="s">
        <v>147</v>
      </c>
      <c r="E1378" s="242" t="s">
        <v>1</v>
      </c>
      <c r="F1378" s="243" t="s">
        <v>806</v>
      </c>
      <c r="G1378" s="241"/>
      <c r="H1378" s="242" t="s">
        <v>1</v>
      </c>
      <c r="I1378" s="164"/>
      <c r="L1378" s="162"/>
      <c r="M1378" s="165"/>
      <c r="N1378" s="166"/>
      <c r="O1378" s="166"/>
      <c r="P1378" s="166"/>
      <c r="Q1378" s="166"/>
      <c r="R1378" s="166"/>
      <c r="S1378" s="166"/>
      <c r="T1378" s="167"/>
      <c r="AT1378" s="163" t="s">
        <v>147</v>
      </c>
      <c r="AU1378" s="163" t="s">
        <v>85</v>
      </c>
      <c r="AV1378" s="12" t="s">
        <v>83</v>
      </c>
      <c r="AW1378" s="12" t="s">
        <v>32</v>
      </c>
      <c r="AX1378" s="12" t="s">
        <v>75</v>
      </c>
      <c r="AY1378" s="163" t="s">
        <v>134</v>
      </c>
    </row>
    <row r="1379" spans="2:65" s="12" customFormat="1" x14ac:dyDescent="0.2">
      <c r="B1379" s="162"/>
      <c r="C1379" s="241"/>
      <c r="D1379" s="238" t="s">
        <v>147</v>
      </c>
      <c r="E1379" s="242" t="s">
        <v>1</v>
      </c>
      <c r="F1379" s="243" t="s">
        <v>578</v>
      </c>
      <c r="G1379" s="241"/>
      <c r="H1379" s="242" t="s">
        <v>1</v>
      </c>
      <c r="I1379" s="164"/>
      <c r="L1379" s="162"/>
      <c r="M1379" s="165"/>
      <c r="N1379" s="166"/>
      <c r="O1379" s="166"/>
      <c r="P1379" s="166"/>
      <c r="Q1379" s="166"/>
      <c r="R1379" s="166"/>
      <c r="S1379" s="166"/>
      <c r="T1379" s="167"/>
      <c r="AT1379" s="163" t="s">
        <v>147</v>
      </c>
      <c r="AU1379" s="163" t="s">
        <v>85</v>
      </c>
      <c r="AV1379" s="12" t="s">
        <v>83</v>
      </c>
      <c r="AW1379" s="12" t="s">
        <v>32</v>
      </c>
      <c r="AX1379" s="12" t="s">
        <v>75</v>
      </c>
      <c r="AY1379" s="163" t="s">
        <v>134</v>
      </c>
    </row>
    <row r="1380" spans="2:65" s="13" customFormat="1" x14ac:dyDescent="0.2">
      <c r="B1380" s="168"/>
      <c r="C1380" s="244"/>
      <c r="D1380" s="238" t="s">
        <v>147</v>
      </c>
      <c r="E1380" s="245" t="s">
        <v>1</v>
      </c>
      <c r="F1380" s="246" t="s">
        <v>83</v>
      </c>
      <c r="G1380" s="244"/>
      <c r="H1380" s="247">
        <v>1</v>
      </c>
      <c r="I1380" s="170"/>
      <c r="L1380" s="168"/>
      <c r="M1380" s="171"/>
      <c r="N1380" s="172"/>
      <c r="O1380" s="172"/>
      <c r="P1380" s="172"/>
      <c r="Q1380" s="172"/>
      <c r="R1380" s="172"/>
      <c r="S1380" s="172"/>
      <c r="T1380" s="173"/>
      <c r="AT1380" s="169" t="s">
        <v>147</v>
      </c>
      <c r="AU1380" s="169" t="s">
        <v>85</v>
      </c>
      <c r="AV1380" s="13" t="s">
        <v>85</v>
      </c>
      <c r="AW1380" s="13" t="s">
        <v>32</v>
      </c>
      <c r="AX1380" s="13" t="s">
        <v>75</v>
      </c>
      <c r="AY1380" s="169" t="s">
        <v>134</v>
      </c>
    </row>
    <row r="1381" spans="2:65" s="14" customFormat="1" x14ac:dyDescent="0.2">
      <c r="B1381" s="174"/>
      <c r="C1381" s="248"/>
      <c r="D1381" s="238" t="s">
        <v>147</v>
      </c>
      <c r="E1381" s="249" t="s">
        <v>1</v>
      </c>
      <c r="F1381" s="250" t="s">
        <v>152</v>
      </c>
      <c r="G1381" s="248"/>
      <c r="H1381" s="251">
        <v>1</v>
      </c>
      <c r="I1381" s="176"/>
      <c r="L1381" s="174"/>
      <c r="M1381" s="177"/>
      <c r="N1381" s="178"/>
      <c r="O1381" s="178"/>
      <c r="P1381" s="178"/>
      <c r="Q1381" s="178"/>
      <c r="R1381" s="178"/>
      <c r="S1381" s="178"/>
      <c r="T1381" s="179"/>
      <c r="AT1381" s="175" t="s">
        <v>147</v>
      </c>
      <c r="AU1381" s="175" t="s">
        <v>85</v>
      </c>
      <c r="AV1381" s="14" t="s">
        <v>141</v>
      </c>
      <c r="AW1381" s="14" t="s">
        <v>32</v>
      </c>
      <c r="AX1381" s="14" t="s">
        <v>83</v>
      </c>
      <c r="AY1381" s="175" t="s">
        <v>134</v>
      </c>
    </row>
    <row r="1382" spans="2:65" s="1" customFormat="1" ht="24" customHeight="1" x14ac:dyDescent="0.2">
      <c r="B1382" s="151"/>
      <c r="C1382" s="232">
        <v>108</v>
      </c>
      <c r="D1382" s="232" t="s">
        <v>136</v>
      </c>
      <c r="E1382" s="233" t="s">
        <v>807</v>
      </c>
      <c r="F1382" s="234" t="s">
        <v>808</v>
      </c>
      <c r="G1382" s="235" t="s">
        <v>493</v>
      </c>
      <c r="H1382" s="236">
        <v>1</v>
      </c>
      <c r="I1382" s="153"/>
      <c r="J1382" s="154">
        <f>ROUND(I1382*H1382,2)</f>
        <v>0</v>
      </c>
      <c r="K1382" s="152" t="s">
        <v>140</v>
      </c>
      <c r="L1382" s="31"/>
      <c r="M1382" s="155" t="s">
        <v>1</v>
      </c>
      <c r="N1382" s="156" t="s">
        <v>40</v>
      </c>
      <c r="O1382" s="54"/>
      <c r="P1382" s="157">
        <f>O1382*H1382</f>
        <v>0</v>
      </c>
      <c r="Q1382" s="157">
        <v>0</v>
      </c>
      <c r="R1382" s="157">
        <f>Q1382*H1382</f>
        <v>0</v>
      </c>
      <c r="S1382" s="157">
        <v>0.1</v>
      </c>
      <c r="T1382" s="158">
        <f>S1382*H1382</f>
        <v>0.1</v>
      </c>
      <c r="AR1382" s="159" t="s">
        <v>141</v>
      </c>
      <c r="AT1382" s="159" t="s">
        <v>136</v>
      </c>
      <c r="AU1382" s="159" t="s">
        <v>85</v>
      </c>
      <c r="AY1382" s="16" t="s">
        <v>134</v>
      </c>
      <c r="BE1382" s="160">
        <f>IF(N1382="základní",J1382,0)</f>
        <v>0</v>
      </c>
      <c r="BF1382" s="160">
        <f>IF(N1382="snížená",J1382,0)</f>
        <v>0</v>
      </c>
      <c r="BG1382" s="160">
        <f>IF(N1382="zákl. přenesená",J1382,0)</f>
        <v>0</v>
      </c>
      <c r="BH1382" s="160">
        <f>IF(N1382="sníž. přenesená",J1382,0)</f>
        <v>0</v>
      </c>
      <c r="BI1382" s="160">
        <f>IF(N1382="nulová",J1382,0)</f>
        <v>0</v>
      </c>
      <c r="BJ1382" s="16" t="s">
        <v>83</v>
      </c>
      <c r="BK1382" s="160">
        <f>ROUND(I1382*H1382,2)</f>
        <v>0</v>
      </c>
      <c r="BL1382" s="16" t="s">
        <v>141</v>
      </c>
      <c r="BM1382" s="159" t="s">
        <v>809</v>
      </c>
    </row>
    <row r="1383" spans="2:65" s="1" customFormat="1" ht="19.5" x14ac:dyDescent="0.2">
      <c r="B1383" s="31"/>
      <c r="C1383" s="237"/>
      <c r="D1383" s="238" t="s">
        <v>143</v>
      </c>
      <c r="E1383" s="237"/>
      <c r="F1383" s="239" t="s">
        <v>810</v>
      </c>
      <c r="G1383" s="237"/>
      <c r="H1383" s="237"/>
      <c r="I1383" s="90"/>
      <c r="L1383" s="31"/>
      <c r="M1383" s="161"/>
      <c r="N1383" s="54"/>
      <c r="O1383" s="54"/>
      <c r="P1383" s="54"/>
      <c r="Q1383" s="54"/>
      <c r="R1383" s="54"/>
      <c r="S1383" s="54"/>
      <c r="T1383" s="55"/>
      <c r="AT1383" s="16" t="s">
        <v>143</v>
      </c>
      <c r="AU1383" s="16" t="s">
        <v>85</v>
      </c>
    </row>
    <row r="1384" spans="2:65" s="12" customFormat="1" x14ac:dyDescent="0.2">
      <c r="B1384" s="162"/>
      <c r="C1384" s="241"/>
      <c r="D1384" s="238" t="s">
        <v>147</v>
      </c>
      <c r="E1384" s="242" t="s">
        <v>1</v>
      </c>
      <c r="F1384" s="243" t="s">
        <v>148</v>
      </c>
      <c r="G1384" s="241"/>
      <c r="H1384" s="242" t="s">
        <v>1</v>
      </c>
      <c r="I1384" s="164"/>
      <c r="L1384" s="162"/>
      <c r="M1384" s="165"/>
      <c r="N1384" s="166"/>
      <c r="O1384" s="166"/>
      <c r="P1384" s="166"/>
      <c r="Q1384" s="166"/>
      <c r="R1384" s="166"/>
      <c r="S1384" s="166"/>
      <c r="T1384" s="167"/>
      <c r="AT1384" s="163" t="s">
        <v>147</v>
      </c>
      <c r="AU1384" s="163" t="s">
        <v>85</v>
      </c>
      <c r="AV1384" s="12" t="s">
        <v>83</v>
      </c>
      <c r="AW1384" s="12" t="s">
        <v>32</v>
      </c>
      <c r="AX1384" s="12" t="s">
        <v>75</v>
      </c>
      <c r="AY1384" s="163" t="s">
        <v>134</v>
      </c>
    </row>
    <row r="1385" spans="2:65" s="12" customFormat="1" x14ac:dyDescent="0.2">
      <c r="B1385" s="162"/>
      <c r="C1385" s="241"/>
      <c r="D1385" s="238" t="s">
        <v>147</v>
      </c>
      <c r="E1385" s="242" t="s">
        <v>1</v>
      </c>
      <c r="F1385" s="243" t="s">
        <v>811</v>
      </c>
      <c r="G1385" s="241"/>
      <c r="H1385" s="242" t="s">
        <v>1</v>
      </c>
      <c r="I1385" s="164"/>
      <c r="L1385" s="162"/>
      <c r="M1385" s="165"/>
      <c r="N1385" s="166"/>
      <c r="O1385" s="166"/>
      <c r="P1385" s="166"/>
      <c r="Q1385" s="166"/>
      <c r="R1385" s="166"/>
      <c r="S1385" s="166"/>
      <c r="T1385" s="167"/>
      <c r="AT1385" s="163" t="s">
        <v>147</v>
      </c>
      <c r="AU1385" s="163" t="s">
        <v>85</v>
      </c>
      <c r="AV1385" s="12" t="s">
        <v>83</v>
      </c>
      <c r="AW1385" s="12" t="s">
        <v>32</v>
      </c>
      <c r="AX1385" s="12" t="s">
        <v>75</v>
      </c>
      <c r="AY1385" s="163" t="s">
        <v>134</v>
      </c>
    </row>
    <row r="1386" spans="2:65" s="12" customFormat="1" x14ac:dyDescent="0.2">
      <c r="B1386" s="162"/>
      <c r="C1386" s="241"/>
      <c r="D1386" s="238" t="s">
        <v>147</v>
      </c>
      <c r="E1386" s="242" t="s">
        <v>1</v>
      </c>
      <c r="F1386" s="243" t="s">
        <v>812</v>
      </c>
      <c r="G1386" s="241"/>
      <c r="H1386" s="242" t="s">
        <v>1</v>
      </c>
      <c r="I1386" s="164"/>
      <c r="L1386" s="162"/>
      <c r="M1386" s="165"/>
      <c r="N1386" s="166"/>
      <c r="O1386" s="166"/>
      <c r="P1386" s="166"/>
      <c r="Q1386" s="166"/>
      <c r="R1386" s="166"/>
      <c r="S1386" s="166"/>
      <c r="T1386" s="167"/>
      <c r="AT1386" s="163" t="s">
        <v>147</v>
      </c>
      <c r="AU1386" s="163" t="s">
        <v>85</v>
      </c>
      <c r="AV1386" s="12" t="s">
        <v>83</v>
      </c>
      <c r="AW1386" s="12" t="s">
        <v>32</v>
      </c>
      <c r="AX1386" s="12" t="s">
        <v>75</v>
      </c>
      <c r="AY1386" s="163" t="s">
        <v>134</v>
      </c>
    </row>
    <row r="1387" spans="2:65" s="13" customFormat="1" x14ac:dyDescent="0.2">
      <c r="B1387" s="168"/>
      <c r="C1387" s="244"/>
      <c r="D1387" s="238" t="s">
        <v>147</v>
      </c>
      <c r="E1387" s="245" t="s">
        <v>1</v>
      </c>
      <c r="F1387" s="246" t="s">
        <v>83</v>
      </c>
      <c r="G1387" s="244"/>
      <c r="H1387" s="247">
        <v>1</v>
      </c>
      <c r="I1387" s="170"/>
      <c r="L1387" s="168"/>
      <c r="M1387" s="171"/>
      <c r="N1387" s="172"/>
      <c r="O1387" s="172"/>
      <c r="P1387" s="172"/>
      <c r="Q1387" s="172"/>
      <c r="R1387" s="172"/>
      <c r="S1387" s="172"/>
      <c r="T1387" s="173"/>
      <c r="AT1387" s="169" t="s">
        <v>147</v>
      </c>
      <c r="AU1387" s="169" t="s">
        <v>85</v>
      </c>
      <c r="AV1387" s="13" t="s">
        <v>85</v>
      </c>
      <c r="AW1387" s="13" t="s">
        <v>32</v>
      </c>
      <c r="AX1387" s="13" t="s">
        <v>75</v>
      </c>
      <c r="AY1387" s="169" t="s">
        <v>134</v>
      </c>
    </row>
    <row r="1388" spans="2:65" s="14" customFormat="1" x14ac:dyDescent="0.2">
      <c r="B1388" s="174"/>
      <c r="C1388" s="248"/>
      <c r="D1388" s="238" t="s">
        <v>147</v>
      </c>
      <c r="E1388" s="249" t="s">
        <v>1</v>
      </c>
      <c r="F1388" s="250" t="s">
        <v>152</v>
      </c>
      <c r="G1388" s="248"/>
      <c r="H1388" s="251">
        <v>1</v>
      </c>
      <c r="I1388" s="176"/>
      <c r="L1388" s="174"/>
      <c r="M1388" s="177"/>
      <c r="N1388" s="178"/>
      <c r="O1388" s="178"/>
      <c r="P1388" s="178"/>
      <c r="Q1388" s="178"/>
      <c r="R1388" s="178"/>
      <c r="S1388" s="178"/>
      <c r="T1388" s="179"/>
      <c r="AT1388" s="175" t="s">
        <v>147</v>
      </c>
      <c r="AU1388" s="175" t="s">
        <v>85</v>
      </c>
      <c r="AV1388" s="14" t="s">
        <v>141</v>
      </c>
      <c r="AW1388" s="14" t="s">
        <v>32</v>
      </c>
      <c r="AX1388" s="14" t="s">
        <v>83</v>
      </c>
      <c r="AY1388" s="175" t="s">
        <v>134</v>
      </c>
    </row>
    <row r="1389" spans="2:65" s="1" customFormat="1" ht="16.5" customHeight="1" x14ac:dyDescent="0.2">
      <c r="B1389" s="151"/>
      <c r="C1389" s="232">
        <v>109</v>
      </c>
      <c r="D1389" s="232" t="s">
        <v>136</v>
      </c>
      <c r="E1389" s="233" t="s">
        <v>813</v>
      </c>
      <c r="F1389" s="234" t="s">
        <v>814</v>
      </c>
      <c r="G1389" s="235" t="s">
        <v>493</v>
      </c>
      <c r="H1389" s="236">
        <v>2</v>
      </c>
      <c r="I1389" s="153"/>
      <c r="J1389" s="154">
        <f>ROUND(I1389*H1389,2)</f>
        <v>0</v>
      </c>
      <c r="K1389" s="152" t="s">
        <v>140</v>
      </c>
      <c r="L1389" s="31"/>
      <c r="M1389" s="155" t="s">
        <v>1</v>
      </c>
      <c r="N1389" s="156" t="s">
        <v>40</v>
      </c>
      <c r="O1389" s="54"/>
      <c r="P1389" s="157">
        <f>O1389*H1389</f>
        <v>0</v>
      </c>
      <c r="Q1389" s="157">
        <v>0.12303</v>
      </c>
      <c r="R1389" s="157">
        <f>Q1389*H1389</f>
        <v>0.24606</v>
      </c>
      <c r="S1389" s="157">
        <v>0</v>
      </c>
      <c r="T1389" s="158">
        <f>S1389*H1389</f>
        <v>0</v>
      </c>
      <c r="AR1389" s="159" t="s">
        <v>141</v>
      </c>
      <c r="AT1389" s="159" t="s">
        <v>136</v>
      </c>
      <c r="AU1389" s="159" t="s">
        <v>85</v>
      </c>
      <c r="AY1389" s="16" t="s">
        <v>134</v>
      </c>
      <c r="BE1389" s="160">
        <f>IF(N1389="základní",J1389,0)</f>
        <v>0</v>
      </c>
      <c r="BF1389" s="160">
        <f>IF(N1389="snížená",J1389,0)</f>
        <v>0</v>
      </c>
      <c r="BG1389" s="160">
        <f>IF(N1389="zákl. přenesená",J1389,0)</f>
        <v>0</v>
      </c>
      <c r="BH1389" s="160">
        <f>IF(N1389="sníž. přenesená",J1389,0)</f>
        <v>0</v>
      </c>
      <c r="BI1389" s="160">
        <f>IF(N1389="nulová",J1389,0)</f>
        <v>0</v>
      </c>
      <c r="BJ1389" s="16" t="s">
        <v>83</v>
      </c>
      <c r="BK1389" s="160">
        <f>ROUND(I1389*H1389,2)</f>
        <v>0</v>
      </c>
      <c r="BL1389" s="16" t="s">
        <v>141</v>
      </c>
      <c r="BM1389" s="159" t="s">
        <v>815</v>
      </c>
    </row>
    <row r="1390" spans="2:65" s="1" customFormat="1" x14ac:dyDescent="0.2">
      <c r="B1390" s="31"/>
      <c r="C1390" s="237"/>
      <c r="D1390" s="238" t="s">
        <v>143</v>
      </c>
      <c r="E1390" s="237"/>
      <c r="F1390" s="239" t="s">
        <v>814</v>
      </c>
      <c r="G1390" s="237"/>
      <c r="H1390" s="237"/>
      <c r="I1390" s="90"/>
      <c r="L1390" s="31"/>
      <c r="M1390" s="161"/>
      <c r="N1390" s="54"/>
      <c r="O1390" s="54"/>
      <c r="P1390" s="54"/>
      <c r="Q1390" s="54"/>
      <c r="R1390" s="54"/>
      <c r="S1390" s="54"/>
      <c r="T1390" s="55"/>
      <c r="AT1390" s="16" t="s">
        <v>143</v>
      </c>
      <c r="AU1390" s="16" t="s">
        <v>85</v>
      </c>
    </row>
    <row r="1391" spans="2:65" s="12" customFormat="1" x14ac:dyDescent="0.2">
      <c r="B1391" s="162"/>
      <c r="C1391" s="241"/>
      <c r="D1391" s="238" t="s">
        <v>147</v>
      </c>
      <c r="E1391" s="242" t="s">
        <v>1</v>
      </c>
      <c r="F1391" s="243" t="s">
        <v>816</v>
      </c>
      <c r="G1391" s="241"/>
      <c r="H1391" s="242" t="s">
        <v>1</v>
      </c>
      <c r="I1391" s="164"/>
      <c r="L1391" s="162"/>
      <c r="M1391" s="165"/>
      <c r="N1391" s="166"/>
      <c r="O1391" s="166"/>
      <c r="P1391" s="166"/>
      <c r="Q1391" s="166"/>
      <c r="R1391" s="166"/>
      <c r="S1391" s="166"/>
      <c r="T1391" s="167"/>
      <c r="AT1391" s="163" t="s">
        <v>147</v>
      </c>
      <c r="AU1391" s="163" t="s">
        <v>85</v>
      </c>
      <c r="AV1391" s="12" t="s">
        <v>83</v>
      </c>
      <c r="AW1391" s="12" t="s">
        <v>32</v>
      </c>
      <c r="AX1391" s="12" t="s">
        <v>75</v>
      </c>
      <c r="AY1391" s="163" t="s">
        <v>134</v>
      </c>
    </row>
    <row r="1392" spans="2:65" s="12" customFormat="1" x14ac:dyDescent="0.2">
      <c r="B1392" s="162"/>
      <c r="C1392" s="241"/>
      <c r="D1392" s="238" t="s">
        <v>147</v>
      </c>
      <c r="E1392" s="242" t="s">
        <v>1</v>
      </c>
      <c r="F1392" s="243" t="s">
        <v>569</v>
      </c>
      <c r="G1392" s="241"/>
      <c r="H1392" s="242" t="s">
        <v>1</v>
      </c>
      <c r="I1392" s="164"/>
      <c r="L1392" s="162"/>
      <c r="M1392" s="165"/>
      <c r="N1392" s="166"/>
      <c r="O1392" s="166"/>
      <c r="P1392" s="166"/>
      <c r="Q1392" s="166"/>
      <c r="R1392" s="166"/>
      <c r="S1392" s="166"/>
      <c r="T1392" s="167"/>
      <c r="AT1392" s="163" t="s">
        <v>147</v>
      </c>
      <c r="AU1392" s="163" t="s">
        <v>85</v>
      </c>
      <c r="AV1392" s="12" t="s">
        <v>83</v>
      </c>
      <c r="AW1392" s="12" t="s">
        <v>32</v>
      </c>
      <c r="AX1392" s="12" t="s">
        <v>75</v>
      </c>
      <c r="AY1392" s="163" t="s">
        <v>134</v>
      </c>
    </row>
    <row r="1393" spans="2:65" s="12" customFormat="1" x14ac:dyDescent="0.2">
      <c r="B1393" s="162"/>
      <c r="C1393" s="241"/>
      <c r="D1393" s="238" t="s">
        <v>147</v>
      </c>
      <c r="E1393" s="242" t="s">
        <v>1</v>
      </c>
      <c r="F1393" s="243" t="s">
        <v>625</v>
      </c>
      <c r="G1393" s="241"/>
      <c r="H1393" s="242" t="s">
        <v>1</v>
      </c>
      <c r="I1393" s="164"/>
      <c r="L1393" s="162"/>
      <c r="M1393" s="165"/>
      <c r="N1393" s="166"/>
      <c r="O1393" s="166"/>
      <c r="P1393" s="166"/>
      <c r="Q1393" s="166"/>
      <c r="R1393" s="166"/>
      <c r="S1393" s="166"/>
      <c r="T1393" s="167"/>
      <c r="AT1393" s="163" t="s">
        <v>147</v>
      </c>
      <c r="AU1393" s="163" t="s">
        <v>85</v>
      </c>
      <c r="AV1393" s="12" t="s">
        <v>83</v>
      </c>
      <c r="AW1393" s="12" t="s">
        <v>32</v>
      </c>
      <c r="AX1393" s="12" t="s">
        <v>75</v>
      </c>
      <c r="AY1393" s="163" t="s">
        <v>134</v>
      </c>
    </row>
    <row r="1394" spans="2:65" s="13" customFormat="1" x14ac:dyDescent="0.2">
      <c r="B1394" s="168"/>
      <c r="C1394" s="244"/>
      <c r="D1394" s="238" t="s">
        <v>147</v>
      </c>
      <c r="E1394" s="245" t="s">
        <v>1</v>
      </c>
      <c r="F1394" s="246" t="s">
        <v>85</v>
      </c>
      <c r="G1394" s="244"/>
      <c r="H1394" s="247">
        <v>2</v>
      </c>
      <c r="I1394" s="170"/>
      <c r="L1394" s="168"/>
      <c r="M1394" s="171"/>
      <c r="N1394" s="172"/>
      <c r="O1394" s="172"/>
      <c r="P1394" s="172"/>
      <c r="Q1394" s="172"/>
      <c r="R1394" s="172"/>
      <c r="S1394" s="172"/>
      <c r="T1394" s="173"/>
      <c r="AT1394" s="169" t="s">
        <v>147</v>
      </c>
      <c r="AU1394" s="169" t="s">
        <v>85</v>
      </c>
      <c r="AV1394" s="13" t="s">
        <v>85</v>
      </c>
      <c r="AW1394" s="13" t="s">
        <v>32</v>
      </c>
      <c r="AX1394" s="13" t="s">
        <v>75</v>
      </c>
      <c r="AY1394" s="169" t="s">
        <v>134</v>
      </c>
    </row>
    <row r="1395" spans="2:65" s="14" customFormat="1" x14ac:dyDescent="0.2">
      <c r="B1395" s="174"/>
      <c r="C1395" s="248"/>
      <c r="D1395" s="238" t="s">
        <v>147</v>
      </c>
      <c r="E1395" s="249" t="s">
        <v>1</v>
      </c>
      <c r="F1395" s="250" t="s">
        <v>152</v>
      </c>
      <c r="G1395" s="248"/>
      <c r="H1395" s="251">
        <v>2</v>
      </c>
      <c r="I1395" s="176"/>
      <c r="L1395" s="174"/>
      <c r="M1395" s="177"/>
      <c r="N1395" s="178"/>
      <c r="O1395" s="178"/>
      <c r="P1395" s="178"/>
      <c r="Q1395" s="178"/>
      <c r="R1395" s="178"/>
      <c r="S1395" s="178"/>
      <c r="T1395" s="179"/>
      <c r="AT1395" s="175" t="s">
        <v>147</v>
      </c>
      <c r="AU1395" s="175" t="s">
        <v>85</v>
      </c>
      <c r="AV1395" s="14" t="s">
        <v>141</v>
      </c>
      <c r="AW1395" s="14" t="s">
        <v>32</v>
      </c>
      <c r="AX1395" s="14" t="s">
        <v>83</v>
      </c>
      <c r="AY1395" s="175" t="s">
        <v>134</v>
      </c>
    </row>
    <row r="1396" spans="2:65" s="1" customFormat="1" ht="24" customHeight="1" x14ac:dyDescent="0.2">
      <c r="B1396" s="151"/>
      <c r="C1396" s="253">
        <v>110</v>
      </c>
      <c r="D1396" s="253" t="s">
        <v>347</v>
      </c>
      <c r="E1396" s="254" t="s">
        <v>817</v>
      </c>
      <c r="F1396" s="255" t="s">
        <v>818</v>
      </c>
      <c r="G1396" s="256" t="s">
        <v>493</v>
      </c>
      <c r="H1396" s="257">
        <v>2</v>
      </c>
      <c r="I1396" s="181"/>
      <c r="J1396" s="182">
        <f>ROUND(I1396*H1396,2)</f>
        <v>0</v>
      </c>
      <c r="K1396" s="180" t="s">
        <v>140</v>
      </c>
      <c r="L1396" s="183"/>
      <c r="M1396" s="184" t="s">
        <v>1</v>
      </c>
      <c r="N1396" s="185" t="s">
        <v>40</v>
      </c>
      <c r="O1396" s="54"/>
      <c r="P1396" s="157">
        <f>O1396*H1396</f>
        <v>0</v>
      </c>
      <c r="Q1396" s="157">
        <v>1.3299999999999999E-2</v>
      </c>
      <c r="R1396" s="157">
        <f>Q1396*H1396</f>
        <v>2.6599999999999999E-2</v>
      </c>
      <c r="S1396" s="157">
        <v>0</v>
      </c>
      <c r="T1396" s="158">
        <f>S1396*H1396</f>
        <v>0</v>
      </c>
      <c r="AR1396" s="159" t="s">
        <v>214</v>
      </c>
      <c r="AT1396" s="159" t="s">
        <v>347</v>
      </c>
      <c r="AU1396" s="159" t="s">
        <v>85</v>
      </c>
      <c r="AY1396" s="16" t="s">
        <v>134</v>
      </c>
      <c r="BE1396" s="160">
        <f>IF(N1396="základní",J1396,0)</f>
        <v>0</v>
      </c>
      <c r="BF1396" s="160">
        <f>IF(N1396="snížená",J1396,0)</f>
        <v>0</v>
      </c>
      <c r="BG1396" s="160">
        <f>IF(N1396="zákl. přenesená",J1396,0)</f>
        <v>0</v>
      </c>
      <c r="BH1396" s="160">
        <f>IF(N1396="sníž. přenesená",J1396,0)</f>
        <v>0</v>
      </c>
      <c r="BI1396" s="160">
        <f>IF(N1396="nulová",J1396,0)</f>
        <v>0</v>
      </c>
      <c r="BJ1396" s="16" t="s">
        <v>83</v>
      </c>
      <c r="BK1396" s="160">
        <f>ROUND(I1396*H1396,2)</f>
        <v>0</v>
      </c>
      <c r="BL1396" s="16" t="s">
        <v>141</v>
      </c>
      <c r="BM1396" s="159" t="s">
        <v>819</v>
      </c>
    </row>
    <row r="1397" spans="2:65" s="1" customFormat="1" ht="19.5" x14ac:dyDescent="0.2">
      <c r="B1397" s="31"/>
      <c r="C1397" s="237"/>
      <c r="D1397" s="238" t="s">
        <v>143</v>
      </c>
      <c r="E1397" s="237"/>
      <c r="F1397" s="239" t="s">
        <v>818</v>
      </c>
      <c r="G1397" s="237"/>
      <c r="H1397" s="237"/>
      <c r="I1397" s="90"/>
      <c r="L1397" s="31"/>
      <c r="M1397" s="161"/>
      <c r="N1397" s="54"/>
      <c r="O1397" s="54"/>
      <c r="P1397" s="54"/>
      <c r="Q1397" s="54"/>
      <c r="R1397" s="54"/>
      <c r="S1397" s="54"/>
      <c r="T1397" s="55"/>
      <c r="AT1397" s="16" t="s">
        <v>143</v>
      </c>
      <c r="AU1397" s="16" t="s">
        <v>85</v>
      </c>
    </row>
    <row r="1398" spans="2:65" s="12" customFormat="1" ht="22.5" x14ac:dyDescent="0.2">
      <c r="B1398" s="162"/>
      <c r="C1398" s="241"/>
      <c r="D1398" s="238" t="s">
        <v>147</v>
      </c>
      <c r="E1398" s="242" t="s">
        <v>1</v>
      </c>
      <c r="F1398" s="243" t="s">
        <v>820</v>
      </c>
      <c r="G1398" s="241"/>
      <c r="H1398" s="242" t="s">
        <v>1</v>
      </c>
      <c r="I1398" s="164"/>
      <c r="L1398" s="162"/>
      <c r="M1398" s="165"/>
      <c r="N1398" s="166"/>
      <c r="O1398" s="166"/>
      <c r="P1398" s="166"/>
      <c r="Q1398" s="166"/>
      <c r="R1398" s="166"/>
      <c r="S1398" s="166"/>
      <c r="T1398" s="167"/>
      <c r="AT1398" s="163" t="s">
        <v>147</v>
      </c>
      <c r="AU1398" s="163" t="s">
        <v>85</v>
      </c>
      <c r="AV1398" s="12" t="s">
        <v>83</v>
      </c>
      <c r="AW1398" s="12" t="s">
        <v>32</v>
      </c>
      <c r="AX1398" s="12" t="s">
        <v>75</v>
      </c>
      <c r="AY1398" s="163" t="s">
        <v>134</v>
      </c>
    </row>
    <row r="1399" spans="2:65" s="12" customFormat="1" x14ac:dyDescent="0.2">
      <c r="B1399" s="162"/>
      <c r="C1399" s="241"/>
      <c r="D1399" s="238" t="s">
        <v>147</v>
      </c>
      <c r="E1399" s="242" t="s">
        <v>1</v>
      </c>
      <c r="F1399" s="243" t="s">
        <v>569</v>
      </c>
      <c r="G1399" s="241"/>
      <c r="H1399" s="242" t="s">
        <v>1</v>
      </c>
      <c r="I1399" s="164"/>
      <c r="L1399" s="162"/>
      <c r="M1399" s="165"/>
      <c r="N1399" s="166"/>
      <c r="O1399" s="166"/>
      <c r="P1399" s="166"/>
      <c r="Q1399" s="166"/>
      <c r="R1399" s="166"/>
      <c r="S1399" s="166"/>
      <c r="T1399" s="167"/>
      <c r="AT1399" s="163" t="s">
        <v>147</v>
      </c>
      <c r="AU1399" s="163" t="s">
        <v>85</v>
      </c>
      <c r="AV1399" s="12" t="s">
        <v>83</v>
      </c>
      <c r="AW1399" s="12" t="s">
        <v>32</v>
      </c>
      <c r="AX1399" s="12" t="s">
        <v>75</v>
      </c>
      <c r="AY1399" s="163" t="s">
        <v>134</v>
      </c>
    </row>
    <row r="1400" spans="2:65" s="12" customFormat="1" x14ac:dyDescent="0.2">
      <c r="B1400" s="162"/>
      <c r="C1400" s="241"/>
      <c r="D1400" s="238" t="s">
        <v>147</v>
      </c>
      <c r="E1400" s="242" t="s">
        <v>1</v>
      </c>
      <c r="F1400" s="243" t="s">
        <v>625</v>
      </c>
      <c r="G1400" s="241"/>
      <c r="H1400" s="242" t="s">
        <v>1</v>
      </c>
      <c r="I1400" s="164"/>
      <c r="L1400" s="162"/>
      <c r="M1400" s="165"/>
      <c r="N1400" s="166"/>
      <c r="O1400" s="166"/>
      <c r="P1400" s="166"/>
      <c r="Q1400" s="166"/>
      <c r="R1400" s="166"/>
      <c r="S1400" s="166"/>
      <c r="T1400" s="167"/>
      <c r="AT1400" s="163" t="s">
        <v>147</v>
      </c>
      <c r="AU1400" s="163" t="s">
        <v>85</v>
      </c>
      <c r="AV1400" s="12" t="s">
        <v>83</v>
      </c>
      <c r="AW1400" s="12" t="s">
        <v>32</v>
      </c>
      <c r="AX1400" s="12" t="s">
        <v>75</v>
      </c>
      <c r="AY1400" s="163" t="s">
        <v>134</v>
      </c>
    </row>
    <row r="1401" spans="2:65" s="13" customFormat="1" x14ac:dyDescent="0.2">
      <c r="B1401" s="168"/>
      <c r="C1401" s="244"/>
      <c r="D1401" s="238" t="s">
        <v>147</v>
      </c>
      <c r="E1401" s="245" t="s">
        <v>1</v>
      </c>
      <c r="F1401" s="246" t="s">
        <v>85</v>
      </c>
      <c r="G1401" s="244"/>
      <c r="H1401" s="247">
        <v>2</v>
      </c>
      <c r="I1401" s="170"/>
      <c r="L1401" s="168"/>
      <c r="M1401" s="171"/>
      <c r="N1401" s="172"/>
      <c r="O1401" s="172"/>
      <c r="P1401" s="172"/>
      <c r="Q1401" s="172"/>
      <c r="R1401" s="172"/>
      <c r="S1401" s="172"/>
      <c r="T1401" s="173"/>
      <c r="AT1401" s="169" t="s">
        <v>147</v>
      </c>
      <c r="AU1401" s="169" t="s">
        <v>85</v>
      </c>
      <c r="AV1401" s="13" t="s">
        <v>85</v>
      </c>
      <c r="AW1401" s="13" t="s">
        <v>32</v>
      </c>
      <c r="AX1401" s="13" t="s">
        <v>75</v>
      </c>
      <c r="AY1401" s="169" t="s">
        <v>134</v>
      </c>
    </row>
    <row r="1402" spans="2:65" s="14" customFormat="1" x14ac:dyDescent="0.2">
      <c r="B1402" s="174"/>
      <c r="C1402" s="248"/>
      <c r="D1402" s="238" t="s">
        <v>147</v>
      </c>
      <c r="E1402" s="249" t="s">
        <v>1</v>
      </c>
      <c r="F1402" s="250" t="s">
        <v>152</v>
      </c>
      <c r="G1402" s="248"/>
      <c r="H1402" s="251">
        <v>2</v>
      </c>
      <c r="I1402" s="176"/>
      <c r="L1402" s="174"/>
      <c r="M1402" s="177"/>
      <c r="N1402" s="178"/>
      <c r="O1402" s="178"/>
      <c r="P1402" s="178"/>
      <c r="Q1402" s="178"/>
      <c r="R1402" s="178"/>
      <c r="S1402" s="178"/>
      <c r="T1402" s="179"/>
      <c r="AT1402" s="175" t="s">
        <v>147</v>
      </c>
      <c r="AU1402" s="175" t="s">
        <v>85</v>
      </c>
      <c r="AV1402" s="14" t="s">
        <v>141</v>
      </c>
      <c r="AW1402" s="14" t="s">
        <v>32</v>
      </c>
      <c r="AX1402" s="14" t="s">
        <v>83</v>
      </c>
      <c r="AY1402" s="175" t="s">
        <v>134</v>
      </c>
    </row>
    <row r="1403" spans="2:65" s="1" customFormat="1" ht="24" customHeight="1" x14ac:dyDescent="0.2">
      <c r="B1403" s="151"/>
      <c r="C1403" s="232">
        <v>111</v>
      </c>
      <c r="D1403" s="232" t="s">
        <v>136</v>
      </c>
      <c r="E1403" s="233" t="s">
        <v>821</v>
      </c>
      <c r="F1403" s="234" t="s">
        <v>822</v>
      </c>
      <c r="G1403" s="235" t="s">
        <v>172</v>
      </c>
      <c r="H1403" s="236">
        <v>0.318</v>
      </c>
      <c r="I1403" s="153"/>
      <c r="J1403" s="154">
        <f>ROUND(I1403*H1403,2)</f>
        <v>0</v>
      </c>
      <c r="K1403" s="152" t="s">
        <v>140</v>
      </c>
      <c r="L1403" s="31"/>
      <c r="M1403" s="155" t="s">
        <v>1</v>
      </c>
      <c r="N1403" s="156" t="s">
        <v>40</v>
      </c>
      <c r="O1403" s="54"/>
      <c r="P1403" s="157">
        <f>O1403*H1403</f>
        <v>0</v>
      </c>
      <c r="Q1403" s="157">
        <v>2.2563399999999998</v>
      </c>
      <c r="R1403" s="157">
        <f>Q1403*H1403</f>
        <v>0.71751611999999998</v>
      </c>
      <c r="S1403" s="157">
        <v>0</v>
      </c>
      <c r="T1403" s="158">
        <f>S1403*H1403</f>
        <v>0</v>
      </c>
      <c r="AR1403" s="159" t="s">
        <v>141</v>
      </c>
      <c r="AT1403" s="159" t="s">
        <v>136</v>
      </c>
      <c r="AU1403" s="159" t="s">
        <v>85</v>
      </c>
      <c r="AY1403" s="16" t="s">
        <v>134</v>
      </c>
      <c r="BE1403" s="160">
        <f>IF(N1403="základní",J1403,0)</f>
        <v>0</v>
      </c>
      <c r="BF1403" s="160">
        <f>IF(N1403="snížená",J1403,0)</f>
        <v>0</v>
      </c>
      <c r="BG1403" s="160">
        <f>IF(N1403="zákl. přenesená",J1403,0)</f>
        <v>0</v>
      </c>
      <c r="BH1403" s="160">
        <f>IF(N1403="sníž. přenesená",J1403,0)</f>
        <v>0</v>
      </c>
      <c r="BI1403" s="160">
        <f>IF(N1403="nulová",J1403,0)</f>
        <v>0</v>
      </c>
      <c r="BJ1403" s="16" t="s">
        <v>83</v>
      </c>
      <c r="BK1403" s="160">
        <f>ROUND(I1403*H1403,2)</f>
        <v>0</v>
      </c>
      <c r="BL1403" s="16" t="s">
        <v>141</v>
      </c>
      <c r="BM1403" s="159" t="s">
        <v>823</v>
      </c>
    </row>
    <row r="1404" spans="2:65" s="1" customFormat="1" ht="19.5" x14ac:dyDescent="0.2">
      <c r="B1404" s="31"/>
      <c r="C1404" s="237"/>
      <c r="D1404" s="238" t="s">
        <v>143</v>
      </c>
      <c r="E1404" s="237"/>
      <c r="F1404" s="239" t="s">
        <v>824</v>
      </c>
      <c r="G1404" s="237"/>
      <c r="H1404" s="237"/>
      <c r="I1404" s="90"/>
      <c r="L1404" s="31"/>
      <c r="M1404" s="161"/>
      <c r="N1404" s="54"/>
      <c r="O1404" s="54"/>
      <c r="P1404" s="54"/>
      <c r="Q1404" s="54"/>
      <c r="R1404" s="54"/>
      <c r="S1404" s="54"/>
      <c r="T1404" s="55"/>
      <c r="AT1404" s="16" t="s">
        <v>143</v>
      </c>
      <c r="AU1404" s="16" t="s">
        <v>85</v>
      </c>
    </row>
    <row r="1405" spans="2:65" s="12" customFormat="1" ht="22.5" x14ac:dyDescent="0.2">
      <c r="B1405" s="162"/>
      <c r="C1405" s="241"/>
      <c r="D1405" s="238" t="s">
        <v>147</v>
      </c>
      <c r="E1405" s="242" t="s">
        <v>1</v>
      </c>
      <c r="F1405" s="243" t="s">
        <v>825</v>
      </c>
      <c r="G1405" s="241"/>
      <c r="H1405" s="242" t="s">
        <v>1</v>
      </c>
      <c r="I1405" s="164"/>
      <c r="L1405" s="162"/>
      <c r="M1405" s="165"/>
      <c r="N1405" s="166"/>
      <c r="O1405" s="166"/>
      <c r="P1405" s="166"/>
      <c r="Q1405" s="166"/>
      <c r="R1405" s="166"/>
      <c r="S1405" s="166"/>
      <c r="T1405" s="167"/>
      <c r="AT1405" s="163" t="s">
        <v>147</v>
      </c>
      <c r="AU1405" s="163" t="s">
        <v>85</v>
      </c>
      <c r="AV1405" s="12" t="s">
        <v>83</v>
      </c>
      <c r="AW1405" s="12" t="s">
        <v>32</v>
      </c>
      <c r="AX1405" s="12" t="s">
        <v>75</v>
      </c>
      <c r="AY1405" s="163" t="s">
        <v>134</v>
      </c>
    </row>
    <row r="1406" spans="2:65" s="12" customFormat="1" x14ac:dyDescent="0.2">
      <c r="B1406" s="162"/>
      <c r="C1406" s="241"/>
      <c r="D1406" s="238" t="s">
        <v>147</v>
      </c>
      <c r="E1406" s="242" t="s">
        <v>1</v>
      </c>
      <c r="F1406" s="243" t="s">
        <v>826</v>
      </c>
      <c r="G1406" s="241"/>
      <c r="H1406" s="242" t="s">
        <v>1</v>
      </c>
      <c r="I1406" s="164"/>
      <c r="L1406" s="162"/>
      <c r="M1406" s="165"/>
      <c r="N1406" s="166"/>
      <c r="O1406" s="166"/>
      <c r="P1406" s="166"/>
      <c r="Q1406" s="166"/>
      <c r="R1406" s="166"/>
      <c r="S1406" s="166"/>
      <c r="T1406" s="167"/>
      <c r="AT1406" s="163" t="s">
        <v>147</v>
      </c>
      <c r="AU1406" s="163" t="s">
        <v>85</v>
      </c>
      <c r="AV1406" s="12" t="s">
        <v>83</v>
      </c>
      <c r="AW1406" s="12" t="s">
        <v>32</v>
      </c>
      <c r="AX1406" s="12" t="s">
        <v>75</v>
      </c>
      <c r="AY1406" s="163" t="s">
        <v>134</v>
      </c>
    </row>
    <row r="1407" spans="2:65" s="12" customFormat="1" ht="22.5" x14ac:dyDescent="0.2">
      <c r="B1407" s="162"/>
      <c r="C1407" s="241"/>
      <c r="D1407" s="238" t="s">
        <v>147</v>
      </c>
      <c r="E1407" s="242" t="s">
        <v>1</v>
      </c>
      <c r="F1407" s="243" t="s">
        <v>827</v>
      </c>
      <c r="G1407" s="241"/>
      <c r="H1407" s="242" t="s">
        <v>1</v>
      </c>
      <c r="I1407" s="164"/>
      <c r="L1407" s="162"/>
      <c r="M1407" s="165"/>
      <c r="N1407" s="166"/>
      <c r="O1407" s="166"/>
      <c r="P1407" s="166"/>
      <c r="Q1407" s="166"/>
      <c r="R1407" s="166"/>
      <c r="S1407" s="166"/>
      <c r="T1407" s="167"/>
      <c r="AT1407" s="163" t="s">
        <v>147</v>
      </c>
      <c r="AU1407" s="163" t="s">
        <v>85</v>
      </c>
      <c r="AV1407" s="12" t="s">
        <v>83</v>
      </c>
      <c r="AW1407" s="12" t="s">
        <v>32</v>
      </c>
      <c r="AX1407" s="12" t="s">
        <v>75</v>
      </c>
      <c r="AY1407" s="163" t="s">
        <v>134</v>
      </c>
    </row>
    <row r="1408" spans="2:65" s="13" customFormat="1" x14ac:dyDescent="0.2">
      <c r="B1408" s="168"/>
      <c r="C1408" s="244"/>
      <c r="D1408" s="238" t="s">
        <v>147</v>
      </c>
      <c r="E1408" s="245" t="s">
        <v>1</v>
      </c>
      <c r="F1408" s="246" t="s">
        <v>828</v>
      </c>
      <c r="G1408" s="244"/>
      <c r="H1408" s="247">
        <v>0.318</v>
      </c>
      <c r="I1408" s="170"/>
      <c r="L1408" s="168"/>
      <c r="M1408" s="171"/>
      <c r="N1408" s="172"/>
      <c r="O1408" s="172"/>
      <c r="P1408" s="172"/>
      <c r="Q1408" s="172"/>
      <c r="R1408" s="172"/>
      <c r="S1408" s="172"/>
      <c r="T1408" s="173"/>
      <c r="AT1408" s="169" t="s">
        <v>147</v>
      </c>
      <c r="AU1408" s="169" t="s">
        <v>85</v>
      </c>
      <c r="AV1408" s="13" t="s">
        <v>85</v>
      </c>
      <c r="AW1408" s="13" t="s">
        <v>32</v>
      </c>
      <c r="AX1408" s="13" t="s">
        <v>75</v>
      </c>
      <c r="AY1408" s="169" t="s">
        <v>134</v>
      </c>
    </row>
    <row r="1409" spans="2:65" s="14" customFormat="1" x14ac:dyDescent="0.2">
      <c r="B1409" s="174"/>
      <c r="C1409" s="248"/>
      <c r="D1409" s="238" t="s">
        <v>147</v>
      </c>
      <c r="E1409" s="249" t="s">
        <v>1</v>
      </c>
      <c r="F1409" s="250" t="s">
        <v>152</v>
      </c>
      <c r="G1409" s="248"/>
      <c r="H1409" s="251">
        <v>0.318</v>
      </c>
      <c r="I1409" s="176"/>
      <c r="L1409" s="174"/>
      <c r="M1409" s="177"/>
      <c r="N1409" s="178"/>
      <c r="O1409" s="178"/>
      <c r="P1409" s="178"/>
      <c r="Q1409" s="178"/>
      <c r="R1409" s="178"/>
      <c r="S1409" s="178"/>
      <c r="T1409" s="179"/>
      <c r="AT1409" s="175" t="s">
        <v>147</v>
      </c>
      <c r="AU1409" s="175" t="s">
        <v>85</v>
      </c>
      <c r="AV1409" s="14" t="s">
        <v>141</v>
      </c>
      <c r="AW1409" s="14" t="s">
        <v>32</v>
      </c>
      <c r="AX1409" s="14" t="s">
        <v>83</v>
      </c>
      <c r="AY1409" s="175" t="s">
        <v>134</v>
      </c>
    </row>
    <row r="1410" spans="2:65" s="1" customFormat="1" ht="16.5" customHeight="1" x14ac:dyDescent="0.2">
      <c r="B1410" s="151"/>
      <c r="C1410" s="232">
        <v>112</v>
      </c>
      <c r="D1410" s="232" t="s">
        <v>136</v>
      </c>
      <c r="E1410" s="233" t="s">
        <v>829</v>
      </c>
      <c r="F1410" s="234" t="s">
        <v>830</v>
      </c>
      <c r="G1410" s="235" t="s">
        <v>163</v>
      </c>
      <c r="H1410" s="236">
        <v>248.82</v>
      </c>
      <c r="I1410" s="153"/>
      <c r="J1410" s="154">
        <f>ROUND(I1410*H1410,2)</f>
        <v>0</v>
      </c>
      <c r="K1410" s="152" t="s">
        <v>140</v>
      </c>
      <c r="L1410" s="31"/>
      <c r="M1410" s="155" t="s">
        <v>1</v>
      </c>
      <c r="N1410" s="156" t="s">
        <v>40</v>
      </c>
      <c r="O1410" s="54"/>
      <c r="P1410" s="157">
        <f>O1410*H1410</f>
        <v>0</v>
      </c>
      <c r="Q1410" s="157">
        <v>2.0000000000000001E-4</v>
      </c>
      <c r="R1410" s="157">
        <f>Q1410*H1410</f>
        <v>4.9764000000000003E-2</v>
      </c>
      <c r="S1410" s="157">
        <v>0</v>
      </c>
      <c r="T1410" s="158">
        <f>S1410*H1410</f>
        <v>0</v>
      </c>
      <c r="AR1410" s="159" t="s">
        <v>141</v>
      </c>
      <c r="AT1410" s="159" t="s">
        <v>136</v>
      </c>
      <c r="AU1410" s="159" t="s">
        <v>85</v>
      </c>
      <c r="AY1410" s="16" t="s">
        <v>134</v>
      </c>
      <c r="BE1410" s="160">
        <f>IF(N1410="základní",J1410,0)</f>
        <v>0</v>
      </c>
      <c r="BF1410" s="160">
        <f>IF(N1410="snížená",J1410,0)</f>
        <v>0</v>
      </c>
      <c r="BG1410" s="160">
        <f>IF(N1410="zákl. přenesená",J1410,0)</f>
        <v>0</v>
      </c>
      <c r="BH1410" s="160">
        <f>IF(N1410="sníž. přenesená",J1410,0)</f>
        <v>0</v>
      </c>
      <c r="BI1410" s="160">
        <f>IF(N1410="nulová",J1410,0)</f>
        <v>0</v>
      </c>
      <c r="BJ1410" s="16" t="s">
        <v>83</v>
      </c>
      <c r="BK1410" s="160">
        <f>ROUND(I1410*H1410,2)</f>
        <v>0</v>
      </c>
      <c r="BL1410" s="16" t="s">
        <v>141</v>
      </c>
      <c r="BM1410" s="159" t="s">
        <v>831</v>
      </c>
    </row>
    <row r="1411" spans="2:65" s="1" customFormat="1" x14ac:dyDescent="0.2">
      <c r="B1411" s="31"/>
      <c r="C1411" s="237"/>
      <c r="D1411" s="238" t="s">
        <v>143</v>
      </c>
      <c r="E1411" s="237"/>
      <c r="F1411" s="239" t="s">
        <v>832</v>
      </c>
      <c r="G1411" s="237"/>
      <c r="H1411" s="237"/>
      <c r="I1411" s="90"/>
      <c r="L1411" s="31"/>
      <c r="M1411" s="161"/>
      <c r="N1411" s="54"/>
      <c r="O1411" s="54"/>
      <c r="P1411" s="54"/>
      <c r="Q1411" s="54"/>
      <c r="R1411" s="54"/>
      <c r="S1411" s="54"/>
      <c r="T1411" s="55"/>
      <c r="AT1411" s="16" t="s">
        <v>143</v>
      </c>
      <c r="AU1411" s="16" t="s">
        <v>85</v>
      </c>
    </row>
    <row r="1412" spans="2:65" s="12" customFormat="1" x14ac:dyDescent="0.2">
      <c r="B1412" s="162"/>
      <c r="C1412" s="241"/>
      <c r="D1412" s="238" t="s">
        <v>147</v>
      </c>
      <c r="E1412" s="242" t="s">
        <v>1</v>
      </c>
      <c r="F1412" s="243" t="s">
        <v>148</v>
      </c>
      <c r="G1412" s="241"/>
      <c r="H1412" s="242" t="s">
        <v>1</v>
      </c>
      <c r="I1412" s="164"/>
      <c r="L1412" s="162"/>
      <c r="M1412" s="165"/>
      <c r="N1412" s="166"/>
      <c r="O1412" s="166"/>
      <c r="P1412" s="166"/>
      <c r="Q1412" s="166"/>
      <c r="R1412" s="166"/>
      <c r="S1412" s="166"/>
      <c r="T1412" s="167"/>
      <c r="AT1412" s="163" t="s">
        <v>147</v>
      </c>
      <c r="AU1412" s="163" t="s">
        <v>85</v>
      </c>
      <c r="AV1412" s="12" t="s">
        <v>83</v>
      </c>
      <c r="AW1412" s="12" t="s">
        <v>32</v>
      </c>
      <c r="AX1412" s="12" t="s">
        <v>75</v>
      </c>
      <c r="AY1412" s="163" t="s">
        <v>134</v>
      </c>
    </row>
    <row r="1413" spans="2:65" s="12" customFormat="1" x14ac:dyDescent="0.2">
      <c r="B1413" s="162"/>
      <c r="C1413" s="241"/>
      <c r="D1413" s="238" t="s">
        <v>147</v>
      </c>
      <c r="E1413" s="242" t="s">
        <v>1</v>
      </c>
      <c r="F1413" s="243" t="s">
        <v>489</v>
      </c>
      <c r="G1413" s="241"/>
      <c r="H1413" s="242" t="s">
        <v>1</v>
      </c>
      <c r="I1413" s="164"/>
      <c r="L1413" s="162"/>
      <c r="M1413" s="165"/>
      <c r="N1413" s="166"/>
      <c r="O1413" s="166"/>
      <c r="P1413" s="166"/>
      <c r="Q1413" s="166"/>
      <c r="R1413" s="166"/>
      <c r="S1413" s="166"/>
      <c r="T1413" s="167"/>
      <c r="AT1413" s="163" t="s">
        <v>147</v>
      </c>
      <c r="AU1413" s="163" t="s">
        <v>85</v>
      </c>
      <c r="AV1413" s="12" t="s">
        <v>83</v>
      </c>
      <c r="AW1413" s="12" t="s">
        <v>32</v>
      </c>
      <c r="AX1413" s="12" t="s">
        <v>75</v>
      </c>
      <c r="AY1413" s="163" t="s">
        <v>134</v>
      </c>
    </row>
    <row r="1414" spans="2:65" s="12" customFormat="1" x14ac:dyDescent="0.2">
      <c r="B1414" s="162"/>
      <c r="C1414" s="241"/>
      <c r="D1414" s="238" t="s">
        <v>147</v>
      </c>
      <c r="E1414" s="242" t="s">
        <v>1</v>
      </c>
      <c r="F1414" s="243" t="s">
        <v>191</v>
      </c>
      <c r="G1414" s="241"/>
      <c r="H1414" s="242" t="s">
        <v>1</v>
      </c>
      <c r="I1414" s="164"/>
      <c r="L1414" s="162"/>
      <c r="M1414" s="165"/>
      <c r="N1414" s="166"/>
      <c r="O1414" s="166"/>
      <c r="P1414" s="166"/>
      <c r="Q1414" s="166"/>
      <c r="R1414" s="166"/>
      <c r="S1414" s="166"/>
      <c r="T1414" s="167"/>
      <c r="AT1414" s="163" t="s">
        <v>147</v>
      </c>
      <c r="AU1414" s="163" t="s">
        <v>85</v>
      </c>
      <c r="AV1414" s="12" t="s">
        <v>83</v>
      </c>
      <c r="AW1414" s="12" t="s">
        <v>32</v>
      </c>
      <c r="AX1414" s="12" t="s">
        <v>75</v>
      </c>
      <c r="AY1414" s="163" t="s">
        <v>134</v>
      </c>
    </row>
    <row r="1415" spans="2:65" s="13" customFormat="1" x14ac:dyDescent="0.2">
      <c r="B1415" s="168"/>
      <c r="C1415" s="244"/>
      <c r="D1415" s="238" t="s">
        <v>147</v>
      </c>
      <c r="E1415" s="245" t="s">
        <v>1</v>
      </c>
      <c r="F1415" s="246" t="s">
        <v>833</v>
      </c>
      <c r="G1415" s="244"/>
      <c r="H1415" s="247">
        <v>4.8499999999999996</v>
      </c>
      <c r="I1415" s="170"/>
      <c r="L1415" s="168"/>
      <c r="M1415" s="171"/>
      <c r="N1415" s="172"/>
      <c r="O1415" s="172"/>
      <c r="P1415" s="172"/>
      <c r="Q1415" s="172"/>
      <c r="R1415" s="172"/>
      <c r="S1415" s="172"/>
      <c r="T1415" s="173"/>
      <c r="AT1415" s="169" t="s">
        <v>147</v>
      </c>
      <c r="AU1415" s="169" t="s">
        <v>85</v>
      </c>
      <c r="AV1415" s="13" t="s">
        <v>85</v>
      </c>
      <c r="AW1415" s="13" t="s">
        <v>32</v>
      </c>
      <c r="AX1415" s="13" t="s">
        <v>75</v>
      </c>
      <c r="AY1415" s="169" t="s">
        <v>134</v>
      </c>
    </row>
    <row r="1416" spans="2:65" s="13" customFormat="1" x14ac:dyDescent="0.2">
      <c r="B1416" s="168"/>
      <c r="C1416" s="244"/>
      <c r="D1416" s="238" t="s">
        <v>147</v>
      </c>
      <c r="E1416" s="245" t="s">
        <v>1</v>
      </c>
      <c r="F1416" s="246" t="s">
        <v>834</v>
      </c>
      <c r="G1416" s="244"/>
      <c r="H1416" s="247">
        <v>6.96</v>
      </c>
      <c r="I1416" s="170"/>
      <c r="L1416" s="168"/>
      <c r="M1416" s="171"/>
      <c r="N1416" s="172"/>
      <c r="O1416" s="172"/>
      <c r="P1416" s="172"/>
      <c r="Q1416" s="172"/>
      <c r="R1416" s="172"/>
      <c r="S1416" s="172"/>
      <c r="T1416" s="173"/>
      <c r="AT1416" s="169" t="s">
        <v>147</v>
      </c>
      <c r="AU1416" s="169" t="s">
        <v>85</v>
      </c>
      <c r="AV1416" s="13" t="s">
        <v>85</v>
      </c>
      <c r="AW1416" s="13" t="s">
        <v>32</v>
      </c>
      <c r="AX1416" s="13" t="s">
        <v>75</v>
      </c>
      <c r="AY1416" s="169" t="s">
        <v>134</v>
      </c>
    </row>
    <row r="1417" spans="2:65" s="13" customFormat="1" x14ac:dyDescent="0.2">
      <c r="B1417" s="168"/>
      <c r="C1417" s="244"/>
      <c r="D1417" s="238" t="s">
        <v>147</v>
      </c>
      <c r="E1417" s="245" t="s">
        <v>1</v>
      </c>
      <c r="F1417" s="246" t="s">
        <v>835</v>
      </c>
      <c r="G1417" s="244"/>
      <c r="H1417" s="247">
        <v>10.220000000000001</v>
      </c>
      <c r="I1417" s="170"/>
      <c r="L1417" s="168"/>
      <c r="M1417" s="171"/>
      <c r="N1417" s="172"/>
      <c r="O1417" s="172"/>
      <c r="P1417" s="172"/>
      <c r="Q1417" s="172"/>
      <c r="R1417" s="172"/>
      <c r="S1417" s="172"/>
      <c r="T1417" s="173"/>
      <c r="AT1417" s="169" t="s">
        <v>147</v>
      </c>
      <c r="AU1417" s="169" t="s">
        <v>85</v>
      </c>
      <c r="AV1417" s="13" t="s">
        <v>85</v>
      </c>
      <c r="AW1417" s="13" t="s">
        <v>32</v>
      </c>
      <c r="AX1417" s="13" t="s">
        <v>75</v>
      </c>
      <c r="AY1417" s="169" t="s">
        <v>134</v>
      </c>
    </row>
    <row r="1418" spans="2:65" s="13" customFormat="1" x14ac:dyDescent="0.2">
      <c r="B1418" s="168"/>
      <c r="C1418" s="244"/>
      <c r="D1418" s="238" t="s">
        <v>147</v>
      </c>
      <c r="E1418" s="245" t="s">
        <v>1</v>
      </c>
      <c r="F1418" s="246" t="s">
        <v>836</v>
      </c>
      <c r="G1418" s="244"/>
      <c r="H1418" s="247">
        <v>10.15</v>
      </c>
      <c r="I1418" s="170"/>
      <c r="L1418" s="168"/>
      <c r="M1418" s="171"/>
      <c r="N1418" s="172"/>
      <c r="O1418" s="172"/>
      <c r="P1418" s="172"/>
      <c r="Q1418" s="172"/>
      <c r="R1418" s="172"/>
      <c r="S1418" s="172"/>
      <c r="T1418" s="173"/>
      <c r="AT1418" s="169" t="s">
        <v>147</v>
      </c>
      <c r="AU1418" s="169" t="s">
        <v>85</v>
      </c>
      <c r="AV1418" s="13" t="s">
        <v>85</v>
      </c>
      <c r="AW1418" s="13" t="s">
        <v>32</v>
      </c>
      <c r="AX1418" s="13" t="s">
        <v>75</v>
      </c>
      <c r="AY1418" s="169" t="s">
        <v>134</v>
      </c>
    </row>
    <row r="1419" spans="2:65" s="13" customFormat="1" ht="22.5" x14ac:dyDescent="0.2">
      <c r="B1419" s="168"/>
      <c r="C1419" s="244"/>
      <c r="D1419" s="238" t="s">
        <v>147</v>
      </c>
      <c r="E1419" s="245" t="s">
        <v>1</v>
      </c>
      <c r="F1419" s="246" t="s">
        <v>837</v>
      </c>
      <c r="G1419" s="244"/>
      <c r="H1419" s="247">
        <v>105.95</v>
      </c>
      <c r="I1419" s="170"/>
      <c r="L1419" s="168"/>
      <c r="M1419" s="171"/>
      <c r="N1419" s="172"/>
      <c r="O1419" s="172"/>
      <c r="P1419" s="172"/>
      <c r="Q1419" s="172"/>
      <c r="R1419" s="172"/>
      <c r="S1419" s="172"/>
      <c r="T1419" s="173"/>
      <c r="AT1419" s="169" t="s">
        <v>147</v>
      </c>
      <c r="AU1419" s="169" t="s">
        <v>85</v>
      </c>
      <c r="AV1419" s="13" t="s">
        <v>85</v>
      </c>
      <c r="AW1419" s="13" t="s">
        <v>32</v>
      </c>
      <c r="AX1419" s="13" t="s">
        <v>75</v>
      </c>
      <c r="AY1419" s="169" t="s">
        <v>134</v>
      </c>
    </row>
    <row r="1420" spans="2:65" s="13" customFormat="1" x14ac:dyDescent="0.2">
      <c r="B1420" s="168"/>
      <c r="C1420" s="244"/>
      <c r="D1420" s="238" t="s">
        <v>147</v>
      </c>
      <c r="E1420" s="245" t="s">
        <v>1</v>
      </c>
      <c r="F1420" s="246" t="s">
        <v>838</v>
      </c>
      <c r="G1420" s="244"/>
      <c r="H1420" s="247">
        <v>44.25</v>
      </c>
      <c r="I1420" s="170"/>
      <c r="L1420" s="168"/>
      <c r="M1420" s="171"/>
      <c r="N1420" s="172"/>
      <c r="O1420" s="172"/>
      <c r="P1420" s="172"/>
      <c r="Q1420" s="172"/>
      <c r="R1420" s="172"/>
      <c r="S1420" s="172"/>
      <c r="T1420" s="173"/>
      <c r="AT1420" s="169" t="s">
        <v>147</v>
      </c>
      <c r="AU1420" s="169" t="s">
        <v>85</v>
      </c>
      <c r="AV1420" s="13" t="s">
        <v>85</v>
      </c>
      <c r="AW1420" s="13" t="s">
        <v>32</v>
      </c>
      <c r="AX1420" s="13" t="s">
        <v>75</v>
      </c>
      <c r="AY1420" s="169" t="s">
        <v>134</v>
      </c>
    </row>
    <row r="1421" spans="2:65" s="13" customFormat="1" x14ac:dyDescent="0.2">
      <c r="B1421" s="168"/>
      <c r="C1421" s="244"/>
      <c r="D1421" s="238" t="s">
        <v>147</v>
      </c>
      <c r="E1421" s="245" t="s">
        <v>1</v>
      </c>
      <c r="F1421" s="246" t="s">
        <v>839</v>
      </c>
      <c r="G1421" s="244"/>
      <c r="H1421" s="247">
        <v>66.44</v>
      </c>
      <c r="I1421" s="170"/>
      <c r="L1421" s="168"/>
      <c r="M1421" s="171"/>
      <c r="N1421" s="172"/>
      <c r="O1421" s="172"/>
      <c r="P1421" s="172"/>
      <c r="Q1421" s="172"/>
      <c r="R1421" s="172"/>
      <c r="S1421" s="172"/>
      <c r="T1421" s="173"/>
      <c r="AT1421" s="169" t="s">
        <v>147</v>
      </c>
      <c r="AU1421" s="169" t="s">
        <v>85</v>
      </c>
      <c r="AV1421" s="13" t="s">
        <v>85</v>
      </c>
      <c r="AW1421" s="13" t="s">
        <v>32</v>
      </c>
      <c r="AX1421" s="13" t="s">
        <v>75</v>
      </c>
      <c r="AY1421" s="169" t="s">
        <v>134</v>
      </c>
    </row>
    <row r="1422" spans="2:65" s="14" customFormat="1" x14ac:dyDescent="0.2">
      <c r="B1422" s="174"/>
      <c r="C1422" s="248"/>
      <c r="D1422" s="238" t="s">
        <v>147</v>
      </c>
      <c r="E1422" s="249" t="s">
        <v>1</v>
      </c>
      <c r="F1422" s="250" t="s">
        <v>152</v>
      </c>
      <c r="G1422" s="248"/>
      <c r="H1422" s="251">
        <v>248.82</v>
      </c>
      <c r="I1422" s="176"/>
      <c r="L1422" s="174"/>
      <c r="M1422" s="177"/>
      <c r="N1422" s="178"/>
      <c r="O1422" s="178"/>
      <c r="P1422" s="178"/>
      <c r="Q1422" s="178"/>
      <c r="R1422" s="178"/>
      <c r="S1422" s="178"/>
      <c r="T1422" s="179"/>
      <c r="AT1422" s="175" t="s">
        <v>147</v>
      </c>
      <c r="AU1422" s="175" t="s">
        <v>85</v>
      </c>
      <c r="AV1422" s="14" t="s">
        <v>141</v>
      </c>
      <c r="AW1422" s="14" t="s">
        <v>32</v>
      </c>
      <c r="AX1422" s="14" t="s">
        <v>83</v>
      </c>
      <c r="AY1422" s="175" t="s">
        <v>134</v>
      </c>
    </row>
    <row r="1423" spans="2:65" s="1" customFormat="1" ht="16.5" customHeight="1" x14ac:dyDescent="0.2">
      <c r="B1423" s="151"/>
      <c r="C1423" s="232">
        <v>113</v>
      </c>
      <c r="D1423" s="232" t="s">
        <v>136</v>
      </c>
      <c r="E1423" s="233" t="s">
        <v>840</v>
      </c>
      <c r="F1423" s="234" t="s">
        <v>841</v>
      </c>
      <c r="G1423" s="235" t="s">
        <v>163</v>
      </c>
      <c r="H1423" s="236">
        <v>248.82</v>
      </c>
      <c r="I1423" s="153"/>
      <c r="J1423" s="154">
        <f>ROUND(I1423*H1423,2)</f>
        <v>0</v>
      </c>
      <c r="K1423" s="152" t="s">
        <v>140</v>
      </c>
      <c r="L1423" s="31"/>
      <c r="M1423" s="155" t="s">
        <v>1</v>
      </c>
      <c r="N1423" s="156" t="s">
        <v>40</v>
      </c>
      <c r="O1423" s="54"/>
      <c r="P1423" s="157">
        <f>O1423*H1423</f>
        <v>0</v>
      </c>
      <c r="Q1423" s="157">
        <v>9.0000000000000006E-5</v>
      </c>
      <c r="R1423" s="157">
        <f>Q1423*H1423</f>
        <v>2.2393800000000002E-2</v>
      </c>
      <c r="S1423" s="157">
        <v>0</v>
      </c>
      <c r="T1423" s="158">
        <f>S1423*H1423</f>
        <v>0</v>
      </c>
      <c r="AR1423" s="159" t="s">
        <v>141</v>
      </c>
      <c r="AT1423" s="159" t="s">
        <v>136</v>
      </c>
      <c r="AU1423" s="159" t="s">
        <v>85</v>
      </c>
      <c r="AY1423" s="16" t="s">
        <v>134</v>
      </c>
      <c r="BE1423" s="160">
        <f>IF(N1423="základní",J1423,0)</f>
        <v>0</v>
      </c>
      <c r="BF1423" s="160">
        <f>IF(N1423="snížená",J1423,0)</f>
        <v>0</v>
      </c>
      <c r="BG1423" s="160">
        <f>IF(N1423="zákl. přenesená",J1423,0)</f>
        <v>0</v>
      </c>
      <c r="BH1423" s="160">
        <f>IF(N1423="sníž. přenesená",J1423,0)</f>
        <v>0</v>
      </c>
      <c r="BI1423" s="160">
        <f>IF(N1423="nulová",J1423,0)</f>
        <v>0</v>
      </c>
      <c r="BJ1423" s="16" t="s">
        <v>83</v>
      </c>
      <c r="BK1423" s="160">
        <f>ROUND(I1423*H1423,2)</f>
        <v>0</v>
      </c>
      <c r="BL1423" s="16" t="s">
        <v>141</v>
      </c>
      <c r="BM1423" s="159" t="s">
        <v>842</v>
      </c>
    </row>
    <row r="1424" spans="2:65" s="1" customFormat="1" x14ac:dyDescent="0.2">
      <c r="B1424" s="31"/>
      <c r="C1424" s="237"/>
      <c r="D1424" s="238" t="s">
        <v>143</v>
      </c>
      <c r="E1424" s="237"/>
      <c r="F1424" s="239" t="s">
        <v>843</v>
      </c>
      <c r="G1424" s="237"/>
      <c r="H1424" s="237"/>
      <c r="I1424" s="90"/>
      <c r="L1424" s="31"/>
      <c r="M1424" s="161"/>
      <c r="N1424" s="54"/>
      <c r="O1424" s="54"/>
      <c r="P1424" s="54"/>
      <c r="Q1424" s="54"/>
      <c r="R1424" s="54"/>
      <c r="S1424" s="54"/>
      <c r="T1424" s="55"/>
      <c r="AT1424" s="16" t="s">
        <v>143</v>
      </c>
      <c r="AU1424" s="16" t="s">
        <v>85</v>
      </c>
    </row>
    <row r="1425" spans="2:65" s="12" customFormat="1" x14ac:dyDescent="0.2">
      <c r="B1425" s="162"/>
      <c r="C1425" s="241"/>
      <c r="D1425" s="238" t="s">
        <v>147</v>
      </c>
      <c r="E1425" s="242" t="s">
        <v>1</v>
      </c>
      <c r="F1425" s="243" t="s">
        <v>148</v>
      </c>
      <c r="G1425" s="241"/>
      <c r="H1425" s="242" t="s">
        <v>1</v>
      </c>
      <c r="I1425" s="164"/>
      <c r="L1425" s="162"/>
      <c r="M1425" s="165"/>
      <c r="N1425" s="166"/>
      <c r="O1425" s="166"/>
      <c r="P1425" s="166"/>
      <c r="Q1425" s="166"/>
      <c r="R1425" s="166"/>
      <c r="S1425" s="166"/>
      <c r="T1425" s="167"/>
      <c r="AT1425" s="163" t="s">
        <v>147</v>
      </c>
      <c r="AU1425" s="163" t="s">
        <v>85</v>
      </c>
      <c r="AV1425" s="12" t="s">
        <v>83</v>
      </c>
      <c r="AW1425" s="12" t="s">
        <v>32</v>
      </c>
      <c r="AX1425" s="12" t="s">
        <v>75</v>
      </c>
      <c r="AY1425" s="163" t="s">
        <v>134</v>
      </c>
    </row>
    <row r="1426" spans="2:65" s="12" customFormat="1" x14ac:dyDescent="0.2">
      <c r="B1426" s="162"/>
      <c r="C1426" s="241"/>
      <c r="D1426" s="238" t="s">
        <v>147</v>
      </c>
      <c r="E1426" s="242" t="s">
        <v>1</v>
      </c>
      <c r="F1426" s="243" t="s">
        <v>489</v>
      </c>
      <c r="G1426" s="241"/>
      <c r="H1426" s="242" t="s">
        <v>1</v>
      </c>
      <c r="I1426" s="164"/>
      <c r="L1426" s="162"/>
      <c r="M1426" s="165"/>
      <c r="N1426" s="166"/>
      <c r="O1426" s="166"/>
      <c r="P1426" s="166"/>
      <c r="Q1426" s="166"/>
      <c r="R1426" s="166"/>
      <c r="S1426" s="166"/>
      <c r="T1426" s="167"/>
      <c r="AT1426" s="163" t="s">
        <v>147</v>
      </c>
      <c r="AU1426" s="163" t="s">
        <v>85</v>
      </c>
      <c r="AV1426" s="12" t="s">
        <v>83</v>
      </c>
      <c r="AW1426" s="12" t="s">
        <v>32</v>
      </c>
      <c r="AX1426" s="12" t="s">
        <v>75</v>
      </c>
      <c r="AY1426" s="163" t="s">
        <v>134</v>
      </c>
    </row>
    <row r="1427" spans="2:65" s="12" customFormat="1" x14ac:dyDescent="0.2">
      <c r="B1427" s="162"/>
      <c r="C1427" s="241"/>
      <c r="D1427" s="238" t="s">
        <v>147</v>
      </c>
      <c r="E1427" s="242" t="s">
        <v>1</v>
      </c>
      <c r="F1427" s="243" t="s">
        <v>191</v>
      </c>
      <c r="G1427" s="241"/>
      <c r="H1427" s="242" t="s">
        <v>1</v>
      </c>
      <c r="I1427" s="164"/>
      <c r="L1427" s="162"/>
      <c r="M1427" s="165"/>
      <c r="N1427" s="166"/>
      <c r="O1427" s="166"/>
      <c r="P1427" s="166"/>
      <c r="Q1427" s="166"/>
      <c r="R1427" s="166"/>
      <c r="S1427" s="166"/>
      <c r="T1427" s="167"/>
      <c r="AT1427" s="163" t="s">
        <v>147</v>
      </c>
      <c r="AU1427" s="163" t="s">
        <v>85</v>
      </c>
      <c r="AV1427" s="12" t="s">
        <v>83</v>
      </c>
      <c r="AW1427" s="12" t="s">
        <v>32</v>
      </c>
      <c r="AX1427" s="12" t="s">
        <v>75</v>
      </c>
      <c r="AY1427" s="163" t="s">
        <v>134</v>
      </c>
    </row>
    <row r="1428" spans="2:65" s="13" customFormat="1" x14ac:dyDescent="0.2">
      <c r="B1428" s="168"/>
      <c r="C1428" s="244"/>
      <c r="D1428" s="238" t="s">
        <v>147</v>
      </c>
      <c r="E1428" s="245" t="s">
        <v>1</v>
      </c>
      <c r="F1428" s="246" t="s">
        <v>833</v>
      </c>
      <c r="G1428" s="244"/>
      <c r="H1428" s="247">
        <v>4.8499999999999996</v>
      </c>
      <c r="I1428" s="170"/>
      <c r="L1428" s="168"/>
      <c r="M1428" s="171"/>
      <c r="N1428" s="172"/>
      <c r="O1428" s="172"/>
      <c r="P1428" s="172"/>
      <c r="Q1428" s="172"/>
      <c r="R1428" s="172"/>
      <c r="S1428" s="172"/>
      <c r="T1428" s="173"/>
      <c r="AT1428" s="169" t="s">
        <v>147</v>
      </c>
      <c r="AU1428" s="169" t="s">
        <v>85</v>
      </c>
      <c r="AV1428" s="13" t="s">
        <v>85</v>
      </c>
      <c r="AW1428" s="13" t="s">
        <v>32</v>
      </c>
      <c r="AX1428" s="13" t="s">
        <v>75</v>
      </c>
      <c r="AY1428" s="169" t="s">
        <v>134</v>
      </c>
    </row>
    <row r="1429" spans="2:65" s="13" customFormat="1" x14ac:dyDescent="0.2">
      <c r="B1429" s="168"/>
      <c r="C1429" s="244"/>
      <c r="D1429" s="238" t="s">
        <v>147</v>
      </c>
      <c r="E1429" s="245" t="s">
        <v>1</v>
      </c>
      <c r="F1429" s="246" t="s">
        <v>844</v>
      </c>
      <c r="G1429" s="244"/>
      <c r="H1429" s="247">
        <v>6.96</v>
      </c>
      <c r="I1429" s="170"/>
      <c r="L1429" s="168"/>
      <c r="M1429" s="171"/>
      <c r="N1429" s="172"/>
      <c r="O1429" s="172"/>
      <c r="P1429" s="172"/>
      <c r="Q1429" s="172"/>
      <c r="R1429" s="172"/>
      <c r="S1429" s="172"/>
      <c r="T1429" s="173"/>
      <c r="AT1429" s="169" t="s">
        <v>147</v>
      </c>
      <c r="AU1429" s="169" t="s">
        <v>85</v>
      </c>
      <c r="AV1429" s="13" t="s">
        <v>85</v>
      </c>
      <c r="AW1429" s="13" t="s">
        <v>32</v>
      </c>
      <c r="AX1429" s="13" t="s">
        <v>75</v>
      </c>
      <c r="AY1429" s="169" t="s">
        <v>134</v>
      </c>
    </row>
    <row r="1430" spans="2:65" s="13" customFormat="1" x14ac:dyDescent="0.2">
      <c r="B1430" s="168"/>
      <c r="C1430" s="244"/>
      <c r="D1430" s="238" t="s">
        <v>147</v>
      </c>
      <c r="E1430" s="245" t="s">
        <v>1</v>
      </c>
      <c r="F1430" s="246" t="s">
        <v>835</v>
      </c>
      <c r="G1430" s="244"/>
      <c r="H1430" s="247">
        <v>10.220000000000001</v>
      </c>
      <c r="I1430" s="170"/>
      <c r="L1430" s="168"/>
      <c r="M1430" s="171"/>
      <c r="N1430" s="172"/>
      <c r="O1430" s="172"/>
      <c r="P1430" s="172"/>
      <c r="Q1430" s="172"/>
      <c r="R1430" s="172"/>
      <c r="S1430" s="172"/>
      <c r="T1430" s="173"/>
      <c r="AT1430" s="169" t="s">
        <v>147</v>
      </c>
      <c r="AU1430" s="169" t="s">
        <v>85</v>
      </c>
      <c r="AV1430" s="13" t="s">
        <v>85</v>
      </c>
      <c r="AW1430" s="13" t="s">
        <v>32</v>
      </c>
      <c r="AX1430" s="13" t="s">
        <v>75</v>
      </c>
      <c r="AY1430" s="169" t="s">
        <v>134</v>
      </c>
    </row>
    <row r="1431" spans="2:65" s="13" customFormat="1" x14ac:dyDescent="0.2">
      <c r="B1431" s="168"/>
      <c r="C1431" s="244"/>
      <c r="D1431" s="238" t="s">
        <v>147</v>
      </c>
      <c r="E1431" s="245" t="s">
        <v>1</v>
      </c>
      <c r="F1431" s="246" t="s">
        <v>836</v>
      </c>
      <c r="G1431" s="244"/>
      <c r="H1431" s="247">
        <v>10.15</v>
      </c>
      <c r="I1431" s="170"/>
      <c r="L1431" s="168"/>
      <c r="M1431" s="171"/>
      <c r="N1431" s="172"/>
      <c r="O1431" s="172"/>
      <c r="P1431" s="172"/>
      <c r="Q1431" s="172"/>
      <c r="R1431" s="172"/>
      <c r="S1431" s="172"/>
      <c r="T1431" s="173"/>
      <c r="AT1431" s="169" t="s">
        <v>147</v>
      </c>
      <c r="AU1431" s="169" t="s">
        <v>85</v>
      </c>
      <c r="AV1431" s="13" t="s">
        <v>85</v>
      </c>
      <c r="AW1431" s="13" t="s">
        <v>32</v>
      </c>
      <c r="AX1431" s="13" t="s">
        <v>75</v>
      </c>
      <c r="AY1431" s="169" t="s">
        <v>134</v>
      </c>
    </row>
    <row r="1432" spans="2:65" s="13" customFormat="1" ht="22.5" x14ac:dyDescent="0.2">
      <c r="B1432" s="168"/>
      <c r="C1432" s="244"/>
      <c r="D1432" s="238" t="s">
        <v>147</v>
      </c>
      <c r="E1432" s="245" t="s">
        <v>1</v>
      </c>
      <c r="F1432" s="246" t="s">
        <v>837</v>
      </c>
      <c r="G1432" s="244"/>
      <c r="H1432" s="247">
        <v>105.95</v>
      </c>
      <c r="I1432" s="170"/>
      <c r="L1432" s="168"/>
      <c r="M1432" s="171"/>
      <c r="N1432" s="172"/>
      <c r="O1432" s="172"/>
      <c r="P1432" s="172"/>
      <c r="Q1432" s="172"/>
      <c r="R1432" s="172"/>
      <c r="S1432" s="172"/>
      <c r="T1432" s="173"/>
      <c r="AT1432" s="169" t="s">
        <v>147</v>
      </c>
      <c r="AU1432" s="169" t="s">
        <v>85</v>
      </c>
      <c r="AV1432" s="13" t="s">
        <v>85</v>
      </c>
      <c r="AW1432" s="13" t="s">
        <v>32</v>
      </c>
      <c r="AX1432" s="13" t="s">
        <v>75</v>
      </c>
      <c r="AY1432" s="169" t="s">
        <v>134</v>
      </c>
    </row>
    <row r="1433" spans="2:65" s="13" customFormat="1" x14ac:dyDescent="0.2">
      <c r="B1433" s="168"/>
      <c r="C1433" s="244"/>
      <c r="D1433" s="238" t="s">
        <v>147</v>
      </c>
      <c r="E1433" s="245" t="s">
        <v>1</v>
      </c>
      <c r="F1433" s="246" t="s">
        <v>838</v>
      </c>
      <c r="G1433" s="244"/>
      <c r="H1433" s="247">
        <v>44.25</v>
      </c>
      <c r="I1433" s="170"/>
      <c r="L1433" s="168"/>
      <c r="M1433" s="171"/>
      <c r="N1433" s="172"/>
      <c r="O1433" s="172"/>
      <c r="P1433" s="172"/>
      <c r="Q1433" s="172"/>
      <c r="R1433" s="172"/>
      <c r="S1433" s="172"/>
      <c r="T1433" s="173"/>
      <c r="AT1433" s="169" t="s">
        <v>147</v>
      </c>
      <c r="AU1433" s="169" t="s">
        <v>85</v>
      </c>
      <c r="AV1433" s="13" t="s">
        <v>85</v>
      </c>
      <c r="AW1433" s="13" t="s">
        <v>32</v>
      </c>
      <c r="AX1433" s="13" t="s">
        <v>75</v>
      </c>
      <c r="AY1433" s="169" t="s">
        <v>134</v>
      </c>
    </row>
    <row r="1434" spans="2:65" s="13" customFormat="1" x14ac:dyDescent="0.2">
      <c r="B1434" s="168"/>
      <c r="C1434" s="244"/>
      <c r="D1434" s="238" t="s">
        <v>147</v>
      </c>
      <c r="E1434" s="245" t="s">
        <v>1</v>
      </c>
      <c r="F1434" s="246" t="s">
        <v>839</v>
      </c>
      <c r="G1434" s="244"/>
      <c r="H1434" s="247">
        <v>66.44</v>
      </c>
      <c r="I1434" s="170"/>
      <c r="L1434" s="168"/>
      <c r="M1434" s="171"/>
      <c r="N1434" s="172"/>
      <c r="O1434" s="172"/>
      <c r="P1434" s="172"/>
      <c r="Q1434" s="172"/>
      <c r="R1434" s="172"/>
      <c r="S1434" s="172"/>
      <c r="T1434" s="173"/>
      <c r="AT1434" s="169" t="s">
        <v>147</v>
      </c>
      <c r="AU1434" s="169" t="s">
        <v>85</v>
      </c>
      <c r="AV1434" s="13" t="s">
        <v>85</v>
      </c>
      <c r="AW1434" s="13" t="s">
        <v>32</v>
      </c>
      <c r="AX1434" s="13" t="s">
        <v>75</v>
      </c>
      <c r="AY1434" s="169" t="s">
        <v>134</v>
      </c>
    </row>
    <row r="1435" spans="2:65" s="14" customFormat="1" x14ac:dyDescent="0.2">
      <c r="B1435" s="174"/>
      <c r="C1435" s="248"/>
      <c r="D1435" s="238" t="s">
        <v>147</v>
      </c>
      <c r="E1435" s="249" t="s">
        <v>1</v>
      </c>
      <c r="F1435" s="250" t="s">
        <v>152</v>
      </c>
      <c r="G1435" s="248"/>
      <c r="H1435" s="251">
        <v>248.82</v>
      </c>
      <c r="I1435" s="176"/>
      <c r="L1435" s="174"/>
      <c r="M1435" s="177"/>
      <c r="N1435" s="178"/>
      <c r="O1435" s="178"/>
      <c r="P1435" s="178"/>
      <c r="Q1435" s="178"/>
      <c r="R1435" s="178"/>
      <c r="S1435" s="178"/>
      <c r="T1435" s="179"/>
      <c r="AT1435" s="175" t="s">
        <v>147</v>
      </c>
      <c r="AU1435" s="175" t="s">
        <v>85</v>
      </c>
      <c r="AV1435" s="14" t="s">
        <v>141</v>
      </c>
      <c r="AW1435" s="14" t="s">
        <v>32</v>
      </c>
      <c r="AX1435" s="14" t="s">
        <v>83</v>
      </c>
      <c r="AY1435" s="175" t="s">
        <v>134</v>
      </c>
    </row>
    <row r="1436" spans="2:65" s="1" customFormat="1" ht="24" customHeight="1" x14ac:dyDescent="0.2">
      <c r="B1436" s="151"/>
      <c r="C1436" s="232">
        <v>114</v>
      </c>
      <c r="D1436" s="232" t="s">
        <v>136</v>
      </c>
      <c r="E1436" s="233" t="s">
        <v>845</v>
      </c>
      <c r="F1436" s="234" t="s">
        <v>846</v>
      </c>
      <c r="G1436" s="235" t="s">
        <v>377</v>
      </c>
      <c r="H1436" s="236">
        <v>335.38499999999999</v>
      </c>
      <c r="I1436" s="153"/>
      <c r="J1436" s="154">
        <f>ROUND(I1436*H1436,2)</f>
        <v>0</v>
      </c>
      <c r="K1436" s="152" t="s">
        <v>140</v>
      </c>
      <c r="L1436" s="31"/>
      <c r="M1436" s="155" t="s">
        <v>1</v>
      </c>
      <c r="N1436" s="156" t="s">
        <v>40</v>
      </c>
      <c r="O1436" s="54"/>
      <c r="P1436" s="157">
        <f>O1436*H1436</f>
        <v>0</v>
      </c>
      <c r="Q1436" s="157">
        <v>1.33E-3</v>
      </c>
      <c r="R1436" s="157">
        <f>Q1436*H1436</f>
        <v>0.44606204999999999</v>
      </c>
      <c r="S1436" s="157">
        <v>0</v>
      </c>
      <c r="T1436" s="158">
        <f>S1436*H1436</f>
        <v>0</v>
      </c>
      <c r="AR1436" s="159" t="s">
        <v>141</v>
      </c>
      <c r="AT1436" s="159" t="s">
        <v>136</v>
      </c>
      <c r="AU1436" s="159" t="s">
        <v>85</v>
      </c>
      <c r="AY1436" s="16" t="s">
        <v>134</v>
      </c>
      <c r="BE1436" s="160">
        <f>IF(N1436="základní",J1436,0)</f>
        <v>0</v>
      </c>
      <c r="BF1436" s="160">
        <f>IF(N1436="snížená",J1436,0)</f>
        <v>0</v>
      </c>
      <c r="BG1436" s="160">
        <f>IF(N1436="zákl. přenesená",J1436,0)</f>
        <v>0</v>
      </c>
      <c r="BH1436" s="160">
        <f>IF(N1436="sníž. přenesená",J1436,0)</f>
        <v>0</v>
      </c>
      <c r="BI1436" s="160">
        <f>IF(N1436="nulová",J1436,0)</f>
        <v>0</v>
      </c>
      <c r="BJ1436" s="16" t="s">
        <v>83</v>
      </c>
      <c r="BK1436" s="160">
        <f>ROUND(I1436*H1436,2)</f>
        <v>0</v>
      </c>
      <c r="BL1436" s="16" t="s">
        <v>141</v>
      </c>
      <c r="BM1436" s="159" t="s">
        <v>847</v>
      </c>
    </row>
    <row r="1437" spans="2:65" s="1" customFormat="1" ht="19.5" x14ac:dyDescent="0.2">
      <c r="B1437" s="31"/>
      <c r="C1437" s="237"/>
      <c r="D1437" s="238" t="s">
        <v>143</v>
      </c>
      <c r="E1437" s="237"/>
      <c r="F1437" s="239" t="s">
        <v>848</v>
      </c>
      <c r="G1437" s="237"/>
      <c r="H1437" s="237"/>
      <c r="I1437" s="90"/>
      <c r="L1437" s="31"/>
      <c r="M1437" s="161"/>
      <c r="N1437" s="54"/>
      <c r="O1437" s="54"/>
      <c r="P1437" s="54"/>
      <c r="Q1437" s="54"/>
      <c r="R1437" s="54"/>
      <c r="S1437" s="54"/>
      <c r="T1437" s="55"/>
      <c r="AT1437" s="16" t="s">
        <v>143</v>
      </c>
      <c r="AU1437" s="16" t="s">
        <v>85</v>
      </c>
    </row>
    <row r="1438" spans="2:65" s="1" customFormat="1" ht="39" x14ac:dyDescent="0.2">
      <c r="B1438" s="31"/>
      <c r="C1438" s="237"/>
      <c r="D1438" s="238" t="s">
        <v>145</v>
      </c>
      <c r="E1438" s="237"/>
      <c r="F1438" s="240" t="s">
        <v>849</v>
      </c>
      <c r="G1438" s="237"/>
      <c r="H1438" s="237"/>
      <c r="I1438" s="90"/>
      <c r="L1438" s="31"/>
      <c r="M1438" s="161"/>
      <c r="N1438" s="54"/>
      <c r="O1438" s="54"/>
      <c r="P1438" s="54"/>
      <c r="Q1438" s="54"/>
      <c r="R1438" s="54"/>
      <c r="S1438" s="54"/>
      <c r="T1438" s="55"/>
      <c r="AT1438" s="16" t="s">
        <v>145</v>
      </c>
      <c r="AU1438" s="16" t="s">
        <v>85</v>
      </c>
    </row>
    <row r="1439" spans="2:65" s="12" customFormat="1" x14ac:dyDescent="0.2">
      <c r="B1439" s="162"/>
      <c r="C1439" s="241"/>
      <c r="D1439" s="238" t="s">
        <v>147</v>
      </c>
      <c r="E1439" s="242" t="s">
        <v>1</v>
      </c>
      <c r="F1439" s="243" t="s">
        <v>148</v>
      </c>
      <c r="G1439" s="241"/>
      <c r="H1439" s="242" t="s">
        <v>1</v>
      </c>
      <c r="I1439" s="164"/>
      <c r="L1439" s="162"/>
      <c r="M1439" s="165"/>
      <c r="N1439" s="166"/>
      <c r="O1439" s="166"/>
      <c r="P1439" s="166"/>
      <c r="Q1439" s="166"/>
      <c r="R1439" s="166"/>
      <c r="S1439" s="166"/>
      <c r="T1439" s="167"/>
      <c r="AT1439" s="163" t="s">
        <v>147</v>
      </c>
      <c r="AU1439" s="163" t="s">
        <v>85</v>
      </c>
      <c r="AV1439" s="12" t="s">
        <v>83</v>
      </c>
      <c r="AW1439" s="12" t="s">
        <v>32</v>
      </c>
      <c r="AX1439" s="12" t="s">
        <v>75</v>
      </c>
      <c r="AY1439" s="163" t="s">
        <v>134</v>
      </c>
    </row>
    <row r="1440" spans="2:65" s="12" customFormat="1" x14ac:dyDescent="0.2">
      <c r="B1440" s="162"/>
      <c r="C1440" s="241"/>
      <c r="D1440" s="238" t="s">
        <v>147</v>
      </c>
      <c r="E1440" s="242" t="s">
        <v>1</v>
      </c>
      <c r="F1440" s="243" t="s">
        <v>574</v>
      </c>
      <c r="G1440" s="241"/>
      <c r="H1440" s="242" t="s">
        <v>1</v>
      </c>
      <c r="I1440" s="164"/>
      <c r="L1440" s="162"/>
      <c r="M1440" s="165"/>
      <c r="N1440" s="166"/>
      <c r="O1440" s="166"/>
      <c r="P1440" s="166"/>
      <c r="Q1440" s="166"/>
      <c r="R1440" s="166"/>
      <c r="S1440" s="166"/>
      <c r="T1440" s="167"/>
      <c r="AT1440" s="163" t="s">
        <v>147</v>
      </c>
      <c r="AU1440" s="163" t="s">
        <v>85</v>
      </c>
      <c r="AV1440" s="12" t="s">
        <v>83</v>
      </c>
      <c r="AW1440" s="12" t="s">
        <v>32</v>
      </c>
      <c r="AX1440" s="12" t="s">
        <v>75</v>
      </c>
      <c r="AY1440" s="163" t="s">
        <v>134</v>
      </c>
    </row>
    <row r="1441" spans="2:65" s="12" customFormat="1" x14ac:dyDescent="0.2">
      <c r="B1441" s="162"/>
      <c r="C1441" s="241"/>
      <c r="D1441" s="238" t="s">
        <v>147</v>
      </c>
      <c r="E1441" s="242" t="s">
        <v>1</v>
      </c>
      <c r="F1441" s="243" t="s">
        <v>575</v>
      </c>
      <c r="G1441" s="241"/>
      <c r="H1441" s="242" t="s">
        <v>1</v>
      </c>
      <c r="I1441" s="164"/>
      <c r="L1441" s="162"/>
      <c r="M1441" s="165"/>
      <c r="N1441" s="166"/>
      <c r="O1441" s="166"/>
      <c r="P1441" s="166"/>
      <c r="Q1441" s="166"/>
      <c r="R1441" s="166"/>
      <c r="S1441" s="166"/>
      <c r="T1441" s="167"/>
      <c r="AT1441" s="163" t="s">
        <v>147</v>
      </c>
      <c r="AU1441" s="163" t="s">
        <v>85</v>
      </c>
      <c r="AV1441" s="12" t="s">
        <v>83</v>
      </c>
      <c r="AW1441" s="12" t="s">
        <v>32</v>
      </c>
      <c r="AX1441" s="12" t="s">
        <v>75</v>
      </c>
      <c r="AY1441" s="163" t="s">
        <v>134</v>
      </c>
    </row>
    <row r="1442" spans="2:65" s="12" customFormat="1" x14ac:dyDescent="0.2">
      <c r="B1442" s="162"/>
      <c r="C1442" s="241"/>
      <c r="D1442" s="238" t="s">
        <v>147</v>
      </c>
      <c r="E1442" s="242" t="s">
        <v>1</v>
      </c>
      <c r="F1442" s="243" t="s">
        <v>850</v>
      </c>
      <c r="G1442" s="241"/>
      <c r="H1442" s="242" t="s">
        <v>1</v>
      </c>
      <c r="I1442" s="164"/>
      <c r="L1442" s="162"/>
      <c r="M1442" s="165"/>
      <c r="N1442" s="166"/>
      <c r="O1442" s="166"/>
      <c r="P1442" s="166"/>
      <c r="Q1442" s="166"/>
      <c r="R1442" s="166"/>
      <c r="S1442" s="166"/>
      <c r="T1442" s="167"/>
      <c r="AT1442" s="163" t="s">
        <v>147</v>
      </c>
      <c r="AU1442" s="163" t="s">
        <v>85</v>
      </c>
      <c r="AV1442" s="12" t="s">
        <v>83</v>
      </c>
      <c r="AW1442" s="12" t="s">
        <v>32</v>
      </c>
      <c r="AX1442" s="12" t="s">
        <v>75</v>
      </c>
      <c r="AY1442" s="163" t="s">
        <v>134</v>
      </c>
    </row>
    <row r="1443" spans="2:65" s="12" customFormat="1" x14ac:dyDescent="0.2">
      <c r="B1443" s="162"/>
      <c r="C1443" s="241"/>
      <c r="D1443" s="238" t="s">
        <v>147</v>
      </c>
      <c r="E1443" s="242" t="s">
        <v>1</v>
      </c>
      <c r="F1443" s="243" t="s">
        <v>851</v>
      </c>
      <c r="G1443" s="241"/>
      <c r="H1443" s="242" t="s">
        <v>1</v>
      </c>
      <c r="I1443" s="164"/>
      <c r="L1443" s="162"/>
      <c r="M1443" s="165"/>
      <c r="N1443" s="166"/>
      <c r="O1443" s="166"/>
      <c r="P1443" s="166"/>
      <c r="Q1443" s="166"/>
      <c r="R1443" s="166"/>
      <c r="S1443" s="166"/>
      <c r="T1443" s="167"/>
      <c r="AT1443" s="163" t="s">
        <v>147</v>
      </c>
      <c r="AU1443" s="163" t="s">
        <v>85</v>
      </c>
      <c r="AV1443" s="12" t="s">
        <v>83</v>
      </c>
      <c r="AW1443" s="12" t="s">
        <v>32</v>
      </c>
      <c r="AX1443" s="12" t="s">
        <v>75</v>
      </c>
      <c r="AY1443" s="163" t="s">
        <v>134</v>
      </c>
    </row>
    <row r="1444" spans="2:65" s="13" customFormat="1" x14ac:dyDescent="0.2">
      <c r="B1444" s="168"/>
      <c r="C1444" s="244"/>
      <c r="D1444" s="238" t="s">
        <v>147</v>
      </c>
      <c r="E1444" s="245" t="s">
        <v>1</v>
      </c>
      <c r="F1444" s="246" t="s">
        <v>852</v>
      </c>
      <c r="G1444" s="244"/>
      <c r="H1444" s="247">
        <v>335.38499999999999</v>
      </c>
      <c r="I1444" s="170"/>
      <c r="L1444" s="168"/>
      <c r="M1444" s="171"/>
      <c r="N1444" s="172"/>
      <c r="O1444" s="172"/>
      <c r="P1444" s="172"/>
      <c r="Q1444" s="172"/>
      <c r="R1444" s="172"/>
      <c r="S1444" s="172"/>
      <c r="T1444" s="173"/>
      <c r="AT1444" s="169" t="s">
        <v>147</v>
      </c>
      <c r="AU1444" s="169" t="s">
        <v>85</v>
      </c>
      <c r="AV1444" s="13" t="s">
        <v>85</v>
      </c>
      <c r="AW1444" s="13" t="s">
        <v>32</v>
      </c>
      <c r="AX1444" s="13" t="s">
        <v>75</v>
      </c>
      <c r="AY1444" s="169" t="s">
        <v>134</v>
      </c>
    </row>
    <row r="1445" spans="2:65" s="14" customFormat="1" x14ac:dyDescent="0.2">
      <c r="B1445" s="174"/>
      <c r="C1445" s="248"/>
      <c r="D1445" s="238" t="s">
        <v>147</v>
      </c>
      <c r="E1445" s="249" t="s">
        <v>1</v>
      </c>
      <c r="F1445" s="250" t="s">
        <v>152</v>
      </c>
      <c r="G1445" s="248"/>
      <c r="H1445" s="251">
        <v>335.38499999999999</v>
      </c>
      <c r="I1445" s="176"/>
      <c r="L1445" s="174"/>
      <c r="M1445" s="177"/>
      <c r="N1445" s="178"/>
      <c r="O1445" s="178"/>
      <c r="P1445" s="178"/>
      <c r="Q1445" s="178"/>
      <c r="R1445" s="178"/>
      <c r="S1445" s="178"/>
      <c r="T1445" s="179"/>
      <c r="AT1445" s="175" t="s">
        <v>147</v>
      </c>
      <c r="AU1445" s="175" t="s">
        <v>85</v>
      </c>
      <c r="AV1445" s="14" t="s">
        <v>141</v>
      </c>
      <c r="AW1445" s="14" t="s">
        <v>32</v>
      </c>
      <c r="AX1445" s="14" t="s">
        <v>83</v>
      </c>
      <c r="AY1445" s="175" t="s">
        <v>134</v>
      </c>
    </row>
    <row r="1446" spans="2:65" s="1" customFormat="1" ht="16.5" customHeight="1" x14ac:dyDescent="0.2">
      <c r="B1446" s="151"/>
      <c r="C1446" s="253">
        <v>115</v>
      </c>
      <c r="D1446" s="253" t="s">
        <v>347</v>
      </c>
      <c r="E1446" s="254" t="s">
        <v>853</v>
      </c>
      <c r="F1446" s="255" t="s">
        <v>854</v>
      </c>
      <c r="G1446" s="256" t="s">
        <v>493</v>
      </c>
      <c r="H1446" s="257">
        <v>15</v>
      </c>
      <c r="I1446" s="181"/>
      <c r="J1446" s="182">
        <f>ROUND(I1446*H1446,2)</f>
        <v>0</v>
      </c>
      <c r="K1446" s="180" t="s">
        <v>389</v>
      </c>
      <c r="L1446" s="183"/>
      <c r="M1446" s="184" t="s">
        <v>1</v>
      </c>
      <c r="N1446" s="185" t="s">
        <v>40</v>
      </c>
      <c r="O1446" s="54"/>
      <c r="P1446" s="157">
        <f>O1446*H1446</f>
        <v>0</v>
      </c>
      <c r="Q1446" s="157">
        <v>2.2360000000000001E-2</v>
      </c>
      <c r="R1446" s="157">
        <f>Q1446*H1446</f>
        <v>0.33540000000000003</v>
      </c>
      <c r="S1446" s="157">
        <v>0</v>
      </c>
      <c r="T1446" s="158">
        <f>S1446*H1446</f>
        <v>0</v>
      </c>
      <c r="AR1446" s="159" t="s">
        <v>214</v>
      </c>
      <c r="AT1446" s="159" t="s">
        <v>347</v>
      </c>
      <c r="AU1446" s="159" t="s">
        <v>85</v>
      </c>
      <c r="AY1446" s="16" t="s">
        <v>134</v>
      </c>
      <c r="BE1446" s="160">
        <f>IF(N1446="základní",J1446,0)</f>
        <v>0</v>
      </c>
      <c r="BF1446" s="160">
        <f>IF(N1446="snížená",J1446,0)</f>
        <v>0</v>
      </c>
      <c r="BG1446" s="160">
        <f>IF(N1446="zákl. přenesená",J1446,0)</f>
        <v>0</v>
      </c>
      <c r="BH1446" s="160">
        <f>IF(N1446="sníž. přenesená",J1446,0)</f>
        <v>0</v>
      </c>
      <c r="BI1446" s="160">
        <f>IF(N1446="nulová",J1446,0)</f>
        <v>0</v>
      </c>
      <c r="BJ1446" s="16" t="s">
        <v>83</v>
      </c>
      <c r="BK1446" s="160">
        <f>ROUND(I1446*H1446,2)</f>
        <v>0</v>
      </c>
      <c r="BL1446" s="16" t="s">
        <v>141</v>
      </c>
      <c r="BM1446" s="159" t="s">
        <v>855</v>
      </c>
    </row>
    <row r="1447" spans="2:65" s="1" customFormat="1" x14ac:dyDescent="0.2">
      <c r="B1447" s="31"/>
      <c r="C1447" s="237"/>
      <c r="D1447" s="238" t="s">
        <v>143</v>
      </c>
      <c r="E1447" s="237"/>
      <c r="F1447" s="239" t="s">
        <v>854</v>
      </c>
      <c r="G1447" s="237"/>
      <c r="H1447" s="237"/>
      <c r="I1447" s="90"/>
      <c r="L1447" s="31"/>
      <c r="M1447" s="161"/>
      <c r="N1447" s="54"/>
      <c r="O1447" s="54"/>
      <c r="P1447" s="54"/>
      <c r="Q1447" s="54"/>
      <c r="R1447" s="54"/>
      <c r="S1447" s="54"/>
      <c r="T1447" s="55"/>
      <c r="AT1447" s="16" t="s">
        <v>143</v>
      </c>
      <c r="AU1447" s="16" t="s">
        <v>85</v>
      </c>
    </row>
    <row r="1448" spans="2:65" s="12" customFormat="1" x14ac:dyDescent="0.2">
      <c r="B1448" s="162"/>
      <c r="C1448" s="241"/>
      <c r="D1448" s="238" t="s">
        <v>147</v>
      </c>
      <c r="E1448" s="242" t="s">
        <v>1</v>
      </c>
      <c r="F1448" s="243" t="s">
        <v>148</v>
      </c>
      <c r="G1448" s="241"/>
      <c r="H1448" s="242" t="s">
        <v>1</v>
      </c>
      <c r="I1448" s="164"/>
      <c r="L1448" s="162"/>
      <c r="M1448" s="165"/>
      <c r="N1448" s="166"/>
      <c r="O1448" s="166"/>
      <c r="P1448" s="166"/>
      <c r="Q1448" s="166"/>
      <c r="R1448" s="166"/>
      <c r="S1448" s="166"/>
      <c r="T1448" s="167"/>
      <c r="AT1448" s="163" t="s">
        <v>147</v>
      </c>
      <c r="AU1448" s="163" t="s">
        <v>85</v>
      </c>
      <c r="AV1448" s="12" t="s">
        <v>83</v>
      </c>
      <c r="AW1448" s="12" t="s">
        <v>32</v>
      </c>
      <c r="AX1448" s="12" t="s">
        <v>75</v>
      </c>
      <c r="AY1448" s="163" t="s">
        <v>134</v>
      </c>
    </row>
    <row r="1449" spans="2:65" s="12" customFormat="1" x14ac:dyDescent="0.2">
      <c r="B1449" s="162"/>
      <c r="C1449" s="241"/>
      <c r="D1449" s="238" t="s">
        <v>147</v>
      </c>
      <c r="E1449" s="242" t="s">
        <v>1</v>
      </c>
      <c r="F1449" s="243" t="s">
        <v>574</v>
      </c>
      <c r="G1449" s="241"/>
      <c r="H1449" s="242" t="s">
        <v>1</v>
      </c>
      <c r="I1449" s="164"/>
      <c r="L1449" s="162"/>
      <c r="M1449" s="165"/>
      <c r="N1449" s="166"/>
      <c r="O1449" s="166"/>
      <c r="P1449" s="166"/>
      <c r="Q1449" s="166"/>
      <c r="R1449" s="166"/>
      <c r="S1449" s="166"/>
      <c r="T1449" s="167"/>
      <c r="AT1449" s="163" t="s">
        <v>147</v>
      </c>
      <c r="AU1449" s="163" t="s">
        <v>85</v>
      </c>
      <c r="AV1449" s="12" t="s">
        <v>83</v>
      </c>
      <c r="AW1449" s="12" t="s">
        <v>32</v>
      </c>
      <c r="AX1449" s="12" t="s">
        <v>75</v>
      </c>
      <c r="AY1449" s="163" t="s">
        <v>134</v>
      </c>
    </row>
    <row r="1450" spans="2:65" s="12" customFormat="1" x14ac:dyDescent="0.2">
      <c r="B1450" s="162"/>
      <c r="C1450" s="241"/>
      <c r="D1450" s="238" t="s">
        <v>147</v>
      </c>
      <c r="E1450" s="242" t="s">
        <v>1</v>
      </c>
      <c r="F1450" s="243" t="s">
        <v>575</v>
      </c>
      <c r="G1450" s="241"/>
      <c r="H1450" s="242" t="s">
        <v>1</v>
      </c>
      <c r="I1450" s="164"/>
      <c r="L1450" s="162"/>
      <c r="M1450" s="165"/>
      <c r="N1450" s="166"/>
      <c r="O1450" s="166"/>
      <c r="P1450" s="166"/>
      <c r="Q1450" s="166"/>
      <c r="R1450" s="166"/>
      <c r="S1450" s="166"/>
      <c r="T1450" s="167"/>
      <c r="AT1450" s="163" t="s">
        <v>147</v>
      </c>
      <c r="AU1450" s="163" t="s">
        <v>85</v>
      </c>
      <c r="AV1450" s="12" t="s">
        <v>83</v>
      </c>
      <c r="AW1450" s="12" t="s">
        <v>32</v>
      </c>
      <c r="AX1450" s="12" t="s">
        <v>75</v>
      </c>
      <c r="AY1450" s="163" t="s">
        <v>134</v>
      </c>
    </row>
    <row r="1451" spans="2:65" s="12" customFormat="1" ht="22.5" x14ac:dyDescent="0.2">
      <c r="B1451" s="162"/>
      <c r="C1451" s="241"/>
      <c r="D1451" s="238" t="s">
        <v>147</v>
      </c>
      <c r="E1451" s="242" t="s">
        <v>1</v>
      </c>
      <c r="F1451" s="243" t="s">
        <v>856</v>
      </c>
      <c r="G1451" s="241"/>
      <c r="H1451" s="242" t="s">
        <v>1</v>
      </c>
      <c r="I1451" s="164"/>
      <c r="L1451" s="162"/>
      <c r="M1451" s="165"/>
      <c r="N1451" s="166"/>
      <c r="O1451" s="166"/>
      <c r="P1451" s="166"/>
      <c r="Q1451" s="166"/>
      <c r="R1451" s="166"/>
      <c r="S1451" s="166"/>
      <c r="T1451" s="167"/>
      <c r="AT1451" s="163" t="s">
        <v>147</v>
      </c>
      <c r="AU1451" s="163" t="s">
        <v>85</v>
      </c>
      <c r="AV1451" s="12" t="s">
        <v>83</v>
      </c>
      <c r="AW1451" s="12" t="s">
        <v>32</v>
      </c>
      <c r="AX1451" s="12" t="s">
        <v>75</v>
      </c>
      <c r="AY1451" s="163" t="s">
        <v>134</v>
      </c>
    </row>
    <row r="1452" spans="2:65" s="12" customFormat="1" x14ac:dyDescent="0.2">
      <c r="B1452" s="162"/>
      <c r="C1452" s="241"/>
      <c r="D1452" s="238" t="s">
        <v>147</v>
      </c>
      <c r="E1452" s="242" t="s">
        <v>1</v>
      </c>
      <c r="F1452" s="243" t="s">
        <v>578</v>
      </c>
      <c r="G1452" s="241"/>
      <c r="H1452" s="242" t="s">
        <v>1</v>
      </c>
      <c r="I1452" s="164"/>
      <c r="L1452" s="162"/>
      <c r="M1452" s="165"/>
      <c r="N1452" s="166"/>
      <c r="O1452" s="166"/>
      <c r="P1452" s="166"/>
      <c r="Q1452" s="166"/>
      <c r="R1452" s="166"/>
      <c r="S1452" s="166"/>
      <c r="T1452" s="167"/>
      <c r="AT1452" s="163" t="s">
        <v>147</v>
      </c>
      <c r="AU1452" s="163" t="s">
        <v>85</v>
      </c>
      <c r="AV1452" s="12" t="s">
        <v>83</v>
      </c>
      <c r="AW1452" s="12" t="s">
        <v>32</v>
      </c>
      <c r="AX1452" s="12" t="s">
        <v>75</v>
      </c>
      <c r="AY1452" s="163" t="s">
        <v>134</v>
      </c>
    </row>
    <row r="1453" spans="2:65" s="13" customFormat="1" x14ac:dyDescent="0.2">
      <c r="B1453" s="168"/>
      <c r="C1453" s="244"/>
      <c r="D1453" s="238" t="s">
        <v>147</v>
      </c>
      <c r="E1453" s="245" t="s">
        <v>1</v>
      </c>
      <c r="F1453" s="246" t="s">
        <v>8</v>
      </c>
      <c r="G1453" s="244"/>
      <c r="H1453" s="247">
        <v>15</v>
      </c>
      <c r="I1453" s="170"/>
      <c r="L1453" s="168"/>
      <c r="M1453" s="171"/>
      <c r="N1453" s="172"/>
      <c r="O1453" s="172"/>
      <c r="P1453" s="172"/>
      <c r="Q1453" s="172"/>
      <c r="R1453" s="172"/>
      <c r="S1453" s="172"/>
      <c r="T1453" s="173"/>
      <c r="AT1453" s="169" t="s">
        <v>147</v>
      </c>
      <c r="AU1453" s="169" t="s">
        <v>85</v>
      </c>
      <c r="AV1453" s="13" t="s">
        <v>85</v>
      </c>
      <c r="AW1453" s="13" t="s">
        <v>32</v>
      </c>
      <c r="AX1453" s="13" t="s">
        <v>75</v>
      </c>
      <c r="AY1453" s="169" t="s">
        <v>134</v>
      </c>
    </row>
    <row r="1454" spans="2:65" s="14" customFormat="1" x14ac:dyDescent="0.2">
      <c r="B1454" s="174"/>
      <c r="C1454" s="248"/>
      <c r="D1454" s="238" t="s">
        <v>147</v>
      </c>
      <c r="E1454" s="249" t="s">
        <v>1</v>
      </c>
      <c r="F1454" s="250" t="s">
        <v>152</v>
      </c>
      <c r="G1454" s="248"/>
      <c r="H1454" s="251">
        <v>15</v>
      </c>
      <c r="I1454" s="176"/>
      <c r="L1454" s="174"/>
      <c r="M1454" s="177"/>
      <c r="N1454" s="178"/>
      <c r="O1454" s="178"/>
      <c r="P1454" s="178"/>
      <c r="Q1454" s="178"/>
      <c r="R1454" s="178"/>
      <c r="S1454" s="178"/>
      <c r="T1454" s="179"/>
      <c r="AT1454" s="175" t="s">
        <v>147</v>
      </c>
      <c r="AU1454" s="175" t="s">
        <v>85</v>
      </c>
      <c r="AV1454" s="14" t="s">
        <v>141</v>
      </c>
      <c r="AW1454" s="14" t="s">
        <v>32</v>
      </c>
      <c r="AX1454" s="14" t="s">
        <v>83</v>
      </c>
      <c r="AY1454" s="175" t="s">
        <v>134</v>
      </c>
    </row>
    <row r="1455" spans="2:65" s="11" customFormat="1" ht="22.9" customHeight="1" x14ac:dyDescent="0.2">
      <c r="B1455" s="138"/>
      <c r="C1455" s="258"/>
      <c r="D1455" s="259" t="s">
        <v>74</v>
      </c>
      <c r="E1455" s="260" t="s">
        <v>230</v>
      </c>
      <c r="F1455" s="260" t="s">
        <v>857</v>
      </c>
      <c r="G1455" s="258"/>
      <c r="H1455" s="258"/>
      <c r="I1455" s="141"/>
      <c r="J1455" s="150">
        <f>BK1455</f>
        <v>0</v>
      </c>
      <c r="L1455" s="138"/>
      <c r="M1455" s="143"/>
      <c r="N1455" s="144"/>
      <c r="O1455" s="144"/>
      <c r="P1455" s="145">
        <f>SUM(P1456:P1469)</f>
        <v>0</v>
      </c>
      <c r="Q1455" s="144"/>
      <c r="R1455" s="145">
        <f>SUM(R1456:R1469)</f>
        <v>1.2509999999999999E-3</v>
      </c>
      <c r="S1455" s="144"/>
      <c r="T1455" s="146">
        <f>SUM(T1456:T1469)</f>
        <v>8.4899999999999989E-2</v>
      </c>
      <c r="AR1455" s="139" t="s">
        <v>83</v>
      </c>
      <c r="AT1455" s="147" t="s">
        <v>74</v>
      </c>
      <c r="AU1455" s="147" t="s">
        <v>83</v>
      </c>
      <c r="AY1455" s="139" t="s">
        <v>134</v>
      </c>
      <c r="BK1455" s="148">
        <f>SUM(BK1456:BK1469)</f>
        <v>0</v>
      </c>
    </row>
    <row r="1456" spans="2:65" s="1" customFormat="1" ht="16.5" customHeight="1" x14ac:dyDescent="0.2">
      <c r="B1456" s="151"/>
      <c r="C1456" s="232">
        <v>116</v>
      </c>
      <c r="D1456" s="232" t="s">
        <v>136</v>
      </c>
      <c r="E1456" s="233" t="s">
        <v>858</v>
      </c>
      <c r="F1456" s="234" t="s">
        <v>859</v>
      </c>
      <c r="G1456" s="235" t="s">
        <v>1</v>
      </c>
      <c r="H1456" s="236">
        <v>1</v>
      </c>
      <c r="I1456" s="153"/>
      <c r="J1456" s="154">
        <f>ROUND(I1456*H1456,2)</f>
        <v>0</v>
      </c>
      <c r="K1456" s="152" t="s">
        <v>389</v>
      </c>
      <c r="L1456" s="31"/>
      <c r="M1456" s="155" t="s">
        <v>1</v>
      </c>
      <c r="N1456" s="156" t="s">
        <v>40</v>
      </c>
      <c r="O1456" s="54"/>
      <c r="P1456" s="157">
        <f>O1456*H1456</f>
        <v>0</v>
      </c>
      <c r="Q1456" s="157">
        <v>0</v>
      </c>
      <c r="R1456" s="157">
        <f>Q1456*H1456</f>
        <v>0</v>
      </c>
      <c r="S1456" s="157">
        <v>0</v>
      </c>
      <c r="T1456" s="158">
        <f>S1456*H1456</f>
        <v>0</v>
      </c>
      <c r="AR1456" s="159" t="s">
        <v>141</v>
      </c>
      <c r="AT1456" s="159" t="s">
        <v>136</v>
      </c>
      <c r="AU1456" s="159" t="s">
        <v>85</v>
      </c>
      <c r="AY1456" s="16" t="s">
        <v>134</v>
      </c>
      <c r="BE1456" s="160">
        <f>IF(N1456="základní",J1456,0)</f>
        <v>0</v>
      </c>
      <c r="BF1456" s="160">
        <f>IF(N1456="snížená",J1456,0)</f>
        <v>0</v>
      </c>
      <c r="BG1456" s="160">
        <f>IF(N1456="zákl. přenesená",J1456,0)</f>
        <v>0</v>
      </c>
      <c r="BH1456" s="160">
        <f>IF(N1456="sníž. přenesená",J1456,0)</f>
        <v>0</v>
      </c>
      <c r="BI1456" s="160">
        <f>IF(N1456="nulová",J1456,0)</f>
        <v>0</v>
      </c>
      <c r="BJ1456" s="16" t="s">
        <v>83</v>
      </c>
      <c r="BK1456" s="160">
        <f>ROUND(I1456*H1456,2)</f>
        <v>0</v>
      </c>
      <c r="BL1456" s="16" t="s">
        <v>141</v>
      </c>
      <c r="BM1456" s="159" t="s">
        <v>860</v>
      </c>
    </row>
    <row r="1457" spans="2:65" s="1" customFormat="1" x14ac:dyDescent="0.2">
      <c r="B1457" s="31"/>
      <c r="C1457" s="237"/>
      <c r="D1457" s="238" t="s">
        <v>143</v>
      </c>
      <c r="E1457" s="237"/>
      <c r="F1457" s="239" t="s">
        <v>861</v>
      </c>
      <c r="G1457" s="237"/>
      <c r="H1457" s="237"/>
      <c r="I1457" s="90"/>
      <c r="L1457" s="31"/>
      <c r="M1457" s="161"/>
      <c r="N1457" s="54"/>
      <c r="O1457" s="54"/>
      <c r="P1457" s="54"/>
      <c r="Q1457" s="54"/>
      <c r="R1457" s="54"/>
      <c r="S1457" s="54"/>
      <c r="T1457" s="55"/>
      <c r="AT1457" s="16" t="s">
        <v>143</v>
      </c>
      <c r="AU1457" s="16" t="s">
        <v>85</v>
      </c>
    </row>
    <row r="1458" spans="2:65" s="12" customFormat="1" x14ac:dyDescent="0.2">
      <c r="B1458" s="162"/>
      <c r="C1458" s="241"/>
      <c r="D1458" s="238" t="s">
        <v>147</v>
      </c>
      <c r="E1458" s="242" t="s">
        <v>1</v>
      </c>
      <c r="F1458" s="243" t="s">
        <v>148</v>
      </c>
      <c r="G1458" s="241"/>
      <c r="H1458" s="242" t="s">
        <v>1</v>
      </c>
      <c r="I1458" s="164"/>
      <c r="L1458" s="162"/>
      <c r="M1458" s="165"/>
      <c r="N1458" s="166"/>
      <c r="O1458" s="166"/>
      <c r="P1458" s="166"/>
      <c r="Q1458" s="166"/>
      <c r="R1458" s="166"/>
      <c r="S1458" s="166"/>
      <c r="T1458" s="167"/>
      <c r="AT1458" s="163" t="s">
        <v>147</v>
      </c>
      <c r="AU1458" s="163" t="s">
        <v>85</v>
      </c>
      <c r="AV1458" s="12" t="s">
        <v>83</v>
      </c>
      <c r="AW1458" s="12" t="s">
        <v>32</v>
      </c>
      <c r="AX1458" s="12" t="s">
        <v>75</v>
      </c>
      <c r="AY1458" s="163" t="s">
        <v>134</v>
      </c>
    </row>
    <row r="1459" spans="2:65" s="12" customFormat="1" ht="22.5" x14ac:dyDescent="0.2">
      <c r="B1459" s="162"/>
      <c r="C1459" s="241"/>
      <c r="D1459" s="238" t="s">
        <v>147</v>
      </c>
      <c r="E1459" s="242" t="s">
        <v>1</v>
      </c>
      <c r="F1459" s="243" t="s">
        <v>862</v>
      </c>
      <c r="G1459" s="241"/>
      <c r="H1459" s="242" t="s">
        <v>1</v>
      </c>
      <c r="I1459" s="164"/>
      <c r="L1459" s="162"/>
      <c r="M1459" s="165"/>
      <c r="N1459" s="166"/>
      <c r="O1459" s="166"/>
      <c r="P1459" s="166"/>
      <c r="Q1459" s="166"/>
      <c r="R1459" s="166"/>
      <c r="S1459" s="166"/>
      <c r="T1459" s="167"/>
      <c r="AT1459" s="163" t="s">
        <v>147</v>
      </c>
      <c r="AU1459" s="163" t="s">
        <v>85</v>
      </c>
      <c r="AV1459" s="12" t="s">
        <v>83</v>
      </c>
      <c r="AW1459" s="12" t="s">
        <v>32</v>
      </c>
      <c r="AX1459" s="12" t="s">
        <v>75</v>
      </c>
      <c r="AY1459" s="163" t="s">
        <v>134</v>
      </c>
    </row>
    <row r="1460" spans="2:65" s="12" customFormat="1" x14ac:dyDescent="0.2">
      <c r="B1460" s="162"/>
      <c r="C1460" s="241"/>
      <c r="D1460" s="238" t="s">
        <v>147</v>
      </c>
      <c r="E1460" s="242" t="s">
        <v>1</v>
      </c>
      <c r="F1460" s="243" t="s">
        <v>863</v>
      </c>
      <c r="G1460" s="241"/>
      <c r="H1460" s="242" t="s">
        <v>1</v>
      </c>
      <c r="I1460" s="164"/>
      <c r="L1460" s="162"/>
      <c r="M1460" s="165"/>
      <c r="N1460" s="166"/>
      <c r="O1460" s="166"/>
      <c r="P1460" s="166"/>
      <c r="Q1460" s="166"/>
      <c r="R1460" s="166"/>
      <c r="S1460" s="166"/>
      <c r="T1460" s="167"/>
      <c r="AT1460" s="163" t="s">
        <v>147</v>
      </c>
      <c r="AU1460" s="163" t="s">
        <v>85</v>
      </c>
      <c r="AV1460" s="12" t="s">
        <v>83</v>
      </c>
      <c r="AW1460" s="12" t="s">
        <v>32</v>
      </c>
      <c r="AX1460" s="12" t="s">
        <v>75</v>
      </c>
      <c r="AY1460" s="163" t="s">
        <v>134</v>
      </c>
    </row>
    <row r="1461" spans="2:65" s="13" customFormat="1" x14ac:dyDescent="0.2">
      <c r="B1461" s="168"/>
      <c r="C1461" s="244"/>
      <c r="D1461" s="238" t="s">
        <v>147</v>
      </c>
      <c r="E1461" s="245" t="s">
        <v>1</v>
      </c>
      <c r="F1461" s="246" t="s">
        <v>83</v>
      </c>
      <c r="G1461" s="244"/>
      <c r="H1461" s="247">
        <v>1</v>
      </c>
      <c r="I1461" s="170"/>
      <c r="L1461" s="168"/>
      <c r="M1461" s="171"/>
      <c r="N1461" s="172"/>
      <c r="O1461" s="172"/>
      <c r="P1461" s="172"/>
      <c r="Q1461" s="172"/>
      <c r="R1461" s="172"/>
      <c r="S1461" s="172"/>
      <c r="T1461" s="173"/>
      <c r="AT1461" s="169" t="s">
        <v>147</v>
      </c>
      <c r="AU1461" s="169" t="s">
        <v>85</v>
      </c>
      <c r="AV1461" s="13" t="s">
        <v>85</v>
      </c>
      <c r="AW1461" s="13" t="s">
        <v>32</v>
      </c>
      <c r="AX1461" s="13" t="s">
        <v>75</v>
      </c>
      <c r="AY1461" s="169" t="s">
        <v>134</v>
      </c>
    </row>
    <row r="1462" spans="2:65" s="14" customFormat="1" x14ac:dyDescent="0.2">
      <c r="B1462" s="174"/>
      <c r="C1462" s="248"/>
      <c r="D1462" s="238" t="s">
        <v>147</v>
      </c>
      <c r="E1462" s="249" t="s">
        <v>1</v>
      </c>
      <c r="F1462" s="250" t="s">
        <v>152</v>
      </c>
      <c r="G1462" s="248"/>
      <c r="H1462" s="251">
        <v>1</v>
      </c>
      <c r="I1462" s="176"/>
      <c r="L1462" s="174"/>
      <c r="M1462" s="177"/>
      <c r="N1462" s="178"/>
      <c r="O1462" s="178"/>
      <c r="P1462" s="178"/>
      <c r="Q1462" s="178"/>
      <c r="R1462" s="178"/>
      <c r="S1462" s="178"/>
      <c r="T1462" s="179"/>
      <c r="AT1462" s="175" t="s">
        <v>147</v>
      </c>
      <c r="AU1462" s="175" t="s">
        <v>85</v>
      </c>
      <c r="AV1462" s="14" t="s">
        <v>141</v>
      </c>
      <c r="AW1462" s="14" t="s">
        <v>32</v>
      </c>
      <c r="AX1462" s="14" t="s">
        <v>83</v>
      </c>
      <c r="AY1462" s="175" t="s">
        <v>134</v>
      </c>
    </row>
    <row r="1463" spans="2:65" s="1" customFormat="1" ht="24" customHeight="1" x14ac:dyDescent="0.2">
      <c r="B1463" s="151"/>
      <c r="C1463" s="232">
        <v>117</v>
      </c>
      <c r="D1463" s="232" t="s">
        <v>136</v>
      </c>
      <c r="E1463" s="233" t="s">
        <v>864</v>
      </c>
      <c r="F1463" s="234" t="s">
        <v>865</v>
      </c>
      <c r="G1463" s="235" t="s">
        <v>163</v>
      </c>
      <c r="H1463" s="236">
        <v>0.3</v>
      </c>
      <c r="I1463" s="153"/>
      <c r="J1463" s="154">
        <f>ROUND(I1463*H1463,2)</f>
        <v>0</v>
      </c>
      <c r="K1463" s="152" t="s">
        <v>140</v>
      </c>
      <c r="L1463" s="31"/>
      <c r="M1463" s="155" t="s">
        <v>1</v>
      </c>
      <c r="N1463" s="156" t="s">
        <v>40</v>
      </c>
      <c r="O1463" s="54"/>
      <c r="P1463" s="157">
        <f>O1463*H1463</f>
        <v>0</v>
      </c>
      <c r="Q1463" s="157">
        <v>4.1700000000000001E-3</v>
      </c>
      <c r="R1463" s="157">
        <f>Q1463*H1463</f>
        <v>1.2509999999999999E-3</v>
      </c>
      <c r="S1463" s="157">
        <v>0.28299999999999997</v>
      </c>
      <c r="T1463" s="158">
        <f>S1463*H1463</f>
        <v>8.4899999999999989E-2</v>
      </c>
      <c r="AR1463" s="159" t="s">
        <v>141</v>
      </c>
      <c r="AT1463" s="159" t="s">
        <v>136</v>
      </c>
      <c r="AU1463" s="159" t="s">
        <v>85</v>
      </c>
      <c r="AY1463" s="16" t="s">
        <v>134</v>
      </c>
      <c r="BE1463" s="160">
        <f>IF(N1463="základní",J1463,0)</f>
        <v>0</v>
      </c>
      <c r="BF1463" s="160">
        <f>IF(N1463="snížená",J1463,0)</f>
        <v>0</v>
      </c>
      <c r="BG1463" s="160">
        <f>IF(N1463="zákl. přenesená",J1463,0)</f>
        <v>0</v>
      </c>
      <c r="BH1463" s="160">
        <f>IF(N1463="sníž. přenesená",J1463,0)</f>
        <v>0</v>
      </c>
      <c r="BI1463" s="160">
        <f>IF(N1463="nulová",J1463,0)</f>
        <v>0</v>
      </c>
      <c r="BJ1463" s="16" t="s">
        <v>83</v>
      </c>
      <c r="BK1463" s="160">
        <f>ROUND(I1463*H1463,2)</f>
        <v>0</v>
      </c>
      <c r="BL1463" s="16" t="s">
        <v>141</v>
      </c>
      <c r="BM1463" s="159" t="s">
        <v>866</v>
      </c>
    </row>
    <row r="1464" spans="2:65" s="1" customFormat="1" ht="29.25" x14ac:dyDescent="0.2">
      <c r="B1464" s="31"/>
      <c r="C1464" s="237"/>
      <c r="D1464" s="238" t="s">
        <v>143</v>
      </c>
      <c r="E1464" s="237"/>
      <c r="F1464" s="239" t="s">
        <v>867</v>
      </c>
      <c r="G1464" s="237"/>
      <c r="H1464" s="237"/>
      <c r="I1464" s="90"/>
      <c r="L1464" s="31"/>
      <c r="M1464" s="161"/>
      <c r="N1464" s="54"/>
      <c r="O1464" s="54"/>
      <c r="P1464" s="54"/>
      <c r="Q1464" s="54"/>
      <c r="R1464" s="54"/>
      <c r="S1464" s="54"/>
      <c r="T1464" s="55"/>
      <c r="AT1464" s="16" t="s">
        <v>143</v>
      </c>
      <c r="AU1464" s="16" t="s">
        <v>85</v>
      </c>
    </row>
    <row r="1465" spans="2:65" s="1" customFormat="1" ht="48.75" x14ac:dyDescent="0.2">
      <c r="B1465" s="31"/>
      <c r="C1465" s="237"/>
      <c r="D1465" s="238" t="s">
        <v>145</v>
      </c>
      <c r="E1465" s="237"/>
      <c r="F1465" s="240" t="s">
        <v>868</v>
      </c>
      <c r="G1465" s="237"/>
      <c r="H1465" s="237"/>
      <c r="I1465" s="90"/>
      <c r="L1465" s="31"/>
      <c r="M1465" s="161"/>
      <c r="N1465" s="54"/>
      <c r="O1465" s="54"/>
      <c r="P1465" s="54"/>
      <c r="Q1465" s="54"/>
      <c r="R1465" s="54"/>
      <c r="S1465" s="54"/>
      <c r="T1465" s="55"/>
      <c r="AT1465" s="16" t="s">
        <v>145</v>
      </c>
      <c r="AU1465" s="16" t="s">
        <v>85</v>
      </c>
    </row>
    <row r="1466" spans="2:65" s="12" customFormat="1" x14ac:dyDescent="0.2">
      <c r="B1466" s="162"/>
      <c r="C1466" s="241"/>
      <c r="D1466" s="238" t="s">
        <v>147</v>
      </c>
      <c r="E1466" s="242" t="s">
        <v>1</v>
      </c>
      <c r="F1466" s="243" t="s">
        <v>148</v>
      </c>
      <c r="G1466" s="241"/>
      <c r="H1466" s="242" t="s">
        <v>1</v>
      </c>
      <c r="I1466" s="164"/>
      <c r="L1466" s="162"/>
      <c r="M1466" s="165"/>
      <c r="N1466" s="166"/>
      <c r="O1466" s="166"/>
      <c r="P1466" s="166"/>
      <c r="Q1466" s="166"/>
      <c r="R1466" s="166"/>
      <c r="S1466" s="166"/>
      <c r="T1466" s="167"/>
      <c r="AT1466" s="163" t="s">
        <v>147</v>
      </c>
      <c r="AU1466" s="163" t="s">
        <v>85</v>
      </c>
      <c r="AV1466" s="12" t="s">
        <v>83</v>
      </c>
      <c r="AW1466" s="12" t="s">
        <v>32</v>
      </c>
      <c r="AX1466" s="12" t="s">
        <v>75</v>
      </c>
      <c r="AY1466" s="163" t="s">
        <v>134</v>
      </c>
    </row>
    <row r="1467" spans="2:65" s="12" customFormat="1" ht="22.5" x14ac:dyDescent="0.2">
      <c r="B1467" s="162"/>
      <c r="C1467" s="241"/>
      <c r="D1467" s="238" t="s">
        <v>147</v>
      </c>
      <c r="E1467" s="242" t="s">
        <v>1</v>
      </c>
      <c r="F1467" s="243" t="s">
        <v>869</v>
      </c>
      <c r="G1467" s="241"/>
      <c r="H1467" s="242" t="s">
        <v>1</v>
      </c>
      <c r="I1467" s="164"/>
      <c r="L1467" s="162"/>
      <c r="M1467" s="165"/>
      <c r="N1467" s="166"/>
      <c r="O1467" s="166"/>
      <c r="P1467" s="166"/>
      <c r="Q1467" s="166"/>
      <c r="R1467" s="166"/>
      <c r="S1467" s="166"/>
      <c r="T1467" s="167"/>
      <c r="AT1467" s="163" t="s">
        <v>147</v>
      </c>
      <c r="AU1467" s="163" t="s">
        <v>85</v>
      </c>
      <c r="AV1467" s="12" t="s">
        <v>83</v>
      </c>
      <c r="AW1467" s="12" t="s">
        <v>32</v>
      </c>
      <c r="AX1467" s="12" t="s">
        <v>75</v>
      </c>
      <c r="AY1467" s="163" t="s">
        <v>134</v>
      </c>
    </row>
    <row r="1468" spans="2:65" s="13" customFormat="1" x14ac:dyDescent="0.2">
      <c r="B1468" s="168"/>
      <c r="C1468" s="244"/>
      <c r="D1468" s="238" t="s">
        <v>147</v>
      </c>
      <c r="E1468" s="245" t="s">
        <v>1</v>
      </c>
      <c r="F1468" s="246" t="s">
        <v>870</v>
      </c>
      <c r="G1468" s="244"/>
      <c r="H1468" s="247">
        <v>0.3</v>
      </c>
      <c r="I1468" s="170"/>
      <c r="L1468" s="168"/>
      <c r="M1468" s="171"/>
      <c r="N1468" s="172"/>
      <c r="O1468" s="172"/>
      <c r="P1468" s="172"/>
      <c r="Q1468" s="172"/>
      <c r="R1468" s="172"/>
      <c r="S1468" s="172"/>
      <c r="T1468" s="173"/>
      <c r="AT1468" s="169" t="s">
        <v>147</v>
      </c>
      <c r="AU1468" s="169" t="s">
        <v>85</v>
      </c>
      <c r="AV1468" s="13" t="s">
        <v>85</v>
      </c>
      <c r="AW1468" s="13" t="s">
        <v>32</v>
      </c>
      <c r="AX1468" s="13" t="s">
        <v>75</v>
      </c>
      <c r="AY1468" s="169" t="s">
        <v>134</v>
      </c>
    </row>
    <row r="1469" spans="2:65" s="14" customFormat="1" x14ac:dyDescent="0.2">
      <c r="B1469" s="174"/>
      <c r="C1469" s="248"/>
      <c r="D1469" s="238" t="s">
        <v>147</v>
      </c>
      <c r="E1469" s="249" t="s">
        <v>1</v>
      </c>
      <c r="F1469" s="250" t="s">
        <v>152</v>
      </c>
      <c r="G1469" s="248"/>
      <c r="H1469" s="251">
        <v>0.3</v>
      </c>
      <c r="I1469" s="176"/>
      <c r="L1469" s="174"/>
      <c r="M1469" s="177"/>
      <c r="N1469" s="178"/>
      <c r="O1469" s="178"/>
      <c r="P1469" s="178"/>
      <c r="Q1469" s="178"/>
      <c r="R1469" s="178"/>
      <c r="S1469" s="178"/>
      <c r="T1469" s="179"/>
      <c r="AT1469" s="175" t="s">
        <v>147</v>
      </c>
      <c r="AU1469" s="175" t="s">
        <v>85</v>
      </c>
      <c r="AV1469" s="14" t="s">
        <v>141</v>
      </c>
      <c r="AW1469" s="14" t="s">
        <v>32</v>
      </c>
      <c r="AX1469" s="14" t="s">
        <v>83</v>
      </c>
      <c r="AY1469" s="175" t="s">
        <v>134</v>
      </c>
    </row>
    <row r="1470" spans="2:65" s="11" customFormat="1" ht="22.9" customHeight="1" x14ac:dyDescent="0.2">
      <c r="B1470" s="138"/>
      <c r="C1470" s="258"/>
      <c r="D1470" s="259" t="s">
        <v>74</v>
      </c>
      <c r="E1470" s="260" t="s">
        <v>871</v>
      </c>
      <c r="F1470" s="260" t="s">
        <v>872</v>
      </c>
      <c r="G1470" s="258"/>
      <c r="H1470" s="258"/>
      <c r="I1470" s="141"/>
      <c r="J1470" s="150">
        <f>BK1470</f>
        <v>0</v>
      </c>
      <c r="L1470" s="138"/>
      <c r="M1470" s="143"/>
      <c r="N1470" s="144"/>
      <c r="O1470" s="144"/>
      <c r="P1470" s="145">
        <f>SUM(P1471:P1536)</f>
        <v>0</v>
      </c>
      <c r="Q1470" s="144"/>
      <c r="R1470" s="145">
        <f>SUM(R1471:R1536)</f>
        <v>0</v>
      </c>
      <c r="S1470" s="144"/>
      <c r="T1470" s="146">
        <f>SUM(T1471:T1536)</f>
        <v>0</v>
      </c>
      <c r="AR1470" s="139" t="s">
        <v>83</v>
      </c>
      <c r="AT1470" s="147" t="s">
        <v>74</v>
      </c>
      <c r="AU1470" s="147" t="s">
        <v>83</v>
      </c>
      <c r="AY1470" s="139" t="s">
        <v>134</v>
      </c>
      <c r="BK1470" s="148">
        <f>SUM(BK1471:BK1536)</f>
        <v>0</v>
      </c>
    </row>
    <row r="1471" spans="2:65" s="1" customFormat="1" ht="16.5" customHeight="1" x14ac:dyDescent="0.2">
      <c r="B1471" s="151"/>
      <c r="C1471" s="232">
        <v>118</v>
      </c>
      <c r="D1471" s="232" t="s">
        <v>136</v>
      </c>
      <c r="E1471" s="233" t="s">
        <v>873</v>
      </c>
      <c r="F1471" s="234" t="s">
        <v>874</v>
      </c>
      <c r="G1471" s="235" t="s">
        <v>350</v>
      </c>
      <c r="H1471" s="236">
        <v>3.609</v>
      </c>
      <c r="I1471" s="153"/>
      <c r="J1471" s="154">
        <f>ROUND(I1471*H1471,2)</f>
        <v>0</v>
      </c>
      <c r="K1471" s="152" t="s">
        <v>140</v>
      </c>
      <c r="L1471" s="31"/>
      <c r="M1471" s="155" t="s">
        <v>1</v>
      </c>
      <c r="N1471" s="156" t="s">
        <v>40</v>
      </c>
      <c r="O1471" s="54"/>
      <c r="P1471" s="157">
        <f>O1471*H1471</f>
        <v>0</v>
      </c>
      <c r="Q1471" s="157">
        <v>0</v>
      </c>
      <c r="R1471" s="157">
        <f>Q1471*H1471</f>
        <v>0</v>
      </c>
      <c r="S1471" s="157">
        <v>0</v>
      </c>
      <c r="T1471" s="158">
        <f>S1471*H1471</f>
        <v>0</v>
      </c>
      <c r="AR1471" s="159" t="s">
        <v>141</v>
      </c>
      <c r="AT1471" s="159" t="s">
        <v>136</v>
      </c>
      <c r="AU1471" s="159" t="s">
        <v>85</v>
      </c>
      <c r="AY1471" s="16" t="s">
        <v>134</v>
      </c>
      <c r="BE1471" s="160">
        <f>IF(N1471="základní",J1471,0)</f>
        <v>0</v>
      </c>
      <c r="BF1471" s="160">
        <f>IF(N1471="snížená",J1471,0)</f>
        <v>0</v>
      </c>
      <c r="BG1471" s="160">
        <f>IF(N1471="zákl. přenesená",J1471,0)</f>
        <v>0</v>
      </c>
      <c r="BH1471" s="160">
        <f>IF(N1471="sníž. přenesená",J1471,0)</f>
        <v>0</v>
      </c>
      <c r="BI1471" s="160">
        <f>IF(N1471="nulová",J1471,0)</f>
        <v>0</v>
      </c>
      <c r="BJ1471" s="16" t="s">
        <v>83</v>
      </c>
      <c r="BK1471" s="160">
        <f>ROUND(I1471*H1471,2)</f>
        <v>0</v>
      </c>
      <c r="BL1471" s="16" t="s">
        <v>141</v>
      </c>
      <c r="BM1471" s="159" t="s">
        <v>875</v>
      </c>
    </row>
    <row r="1472" spans="2:65" s="1" customFormat="1" ht="19.5" x14ac:dyDescent="0.2">
      <c r="B1472" s="31"/>
      <c r="C1472" s="237"/>
      <c r="D1472" s="238" t="s">
        <v>143</v>
      </c>
      <c r="E1472" s="237"/>
      <c r="F1472" s="239" t="s">
        <v>876</v>
      </c>
      <c r="G1472" s="237"/>
      <c r="H1472" s="237"/>
      <c r="I1472" s="90"/>
      <c r="L1472" s="31"/>
      <c r="M1472" s="161"/>
      <c r="N1472" s="54"/>
      <c r="O1472" s="54"/>
      <c r="P1472" s="54"/>
      <c r="Q1472" s="54"/>
      <c r="R1472" s="54"/>
      <c r="S1472" s="54"/>
      <c r="T1472" s="55"/>
      <c r="AT1472" s="16" t="s">
        <v>143</v>
      </c>
      <c r="AU1472" s="16" t="s">
        <v>85</v>
      </c>
    </row>
    <row r="1473" spans="2:65" s="1" customFormat="1" ht="97.5" x14ac:dyDescent="0.2">
      <c r="B1473" s="31"/>
      <c r="C1473" s="237"/>
      <c r="D1473" s="238" t="s">
        <v>145</v>
      </c>
      <c r="E1473" s="237"/>
      <c r="F1473" s="240" t="s">
        <v>877</v>
      </c>
      <c r="G1473" s="237"/>
      <c r="H1473" s="237"/>
      <c r="I1473" s="90"/>
      <c r="L1473" s="31"/>
      <c r="M1473" s="161"/>
      <c r="N1473" s="54"/>
      <c r="O1473" s="54"/>
      <c r="P1473" s="54"/>
      <c r="Q1473" s="54"/>
      <c r="R1473" s="54"/>
      <c r="S1473" s="54"/>
      <c r="T1473" s="55"/>
      <c r="AT1473" s="16" t="s">
        <v>145</v>
      </c>
      <c r="AU1473" s="16" t="s">
        <v>85</v>
      </c>
    </row>
    <row r="1474" spans="2:65" s="12" customFormat="1" x14ac:dyDescent="0.2">
      <c r="B1474" s="162"/>
      <c r="C1474" s="241"/>
      <c r="D1474" s="238" t="s">
        <v>147</v>
      </c>
      <c r="E1474" s="242" t="s">
        <v>1</v>
      </c>
      <c r="F1474" s="243" t="s">
        <v>148</v>
      </c>
      <c r="G1474" s="241"/>
      <c r="H1474" s="242" t="s">
        <v>1</v>
      </c>
      <c r="I1474" s="164"/>
      <c r="L1474" s="162"/>
      <c r="M1474" s="165"/>
      <c r="N1474" s="166"/>
      <c r="O1474" s="166"/>
      <c r="P1474" s="166"/>
      <c r="Q1474" s="166"/>
      <c r="R1474" s="166"/>
      <c r="S1474" s="166"/>
      <c r="T1474" s="167"/>
      <c r="AT1474" s="163" t="s">
        <v>147</v>
      </c>
      <c r="AU1474" s="163" t="s">
        <v>85</v>
      </c>
      <c r="AV1474" s="12" t="s">
        <v>83</v>
      </c>
      <c r="AW1474" s="12" t="s">
        <v>32</v>
      </c>
      <c r="AX1474" s="12" t="s">
        <v>75</v>
      </c>
      <c r="AY1474" s="163" t="s">
        <v>134</v>
      </c>
    </row>
    <row r="1475" spans="2:65" s="12" customFormat="1" x14ac:dyDescent="0.2">
      <c r="B1475" s="162"/>
      <c r="C1475" s="241"/>
      <c r="D1475" s="238" t="s">
        <v>147</v>
      </c>
      <c r="E1475" s="242" t="s">
        <v>1</v>
      </c>
      <c r="F1475" s="243" t="s">
        <v>149</v>
      </c>
      <c r="G1475" s="241"/>
      <c r="H1475" s="242" t="s">
        <v>1</v>
      </c>
      <c r="I1475" s="164"/>
      <c r="L1475" s="162"/>
      <c r="M1475" s="165"/>
      <c r="N1475" s="166"/>
      <c r="O1475" s="166"/>
      <c r="P1475" s="166"/>
      <c r="Q1475" s="166"/>
      <c r="R1475" s="166"/>
      <c r="S1475" s="166"/>
      <c r="T1475" s="167"/>
      <c r="AT1475" s="163" t="s">
        <v>147</v>
      </c>
      <c r="AU1475" s="163" t="s">
        <v>85</v>
      </c>
      <c r="AV1475" s="12" t="s">
        <v>83</v>
      </c>
      <c r="AW1475" s="12" t="s">
        <v>32</v>
      </c>
      <c r="AX1475" s="12" t="s">
        <v>75</v>
      </c>
      <c r="AY1475" s="163" t="s">
        <v>134</v>
      </c>
    </row>
    <row r="1476" spans="2:65" s="12" customFormat="1" x14ac:dyDescent="0.2">
      <c r="B1476" s="162"/>
      <c r="C1476" s="241"/>
      <c r="D1476" s="238" t="s">
        <v>147</v>
      </c>
      <c r="E1476" s="242" t="s">
        <v>1</v>
      </c>
      <c r="F1476" s="243" t="s">
        <v>878</v>
      </c>
      <c r="G1476" s="241"/>
      <c r="H1476" s="242" t="s">
        <v>1</v>
      </c>
      <c r="I1476" s="164"/>
      <c r="L1476" s="162"/>
      <c r="M1476" s="165"/>
      <c r="N1476" s="166"/>
      <c r="O1476" s="166"/>
      <c r="P1476" s="166"/>
      <c r="Q1476" s="166"/>
      <c r="R1476" s="166"/>
      <c r="S1476" s="166"/>
      <c r="T1476" s="167"/>
      <c r="AT1476" s="163" t="s">
        <v>147</v>
      </c>
      <c r="AU1476" s="163" t="s">
        <v>85</v>
      </c>
      <c r="AV1476" s="12" t="s">
        <v>83</v>
      </c>
      <c r="AW1476" s="12" t="s">
        <v>32</v>
      </c>
      <c r="AX1476" s="12" t="s">
        <v>75</v>
      </c>
      <c r="AY1476" s="163" t="s">
        <v>134</v>
      </c>
    </row>
    <row r="1477" spans="2:65" s="12" customFormat="1" ht="22.5" x14ac:dyDescent="0.2">
      <c r="B1477" s="162"/>
      <c r="C1477" s="241"/>
      <c r="D1477" s="238" t="s">
        <v>147</v>
      </c>
      <c r="E1477" s="242" t="s">
        <v>1</v>
      </c>
      <c r="F1477" s="243" t="s">
        <v>297</v>
      </c>
      <c r="G1477" s="241"/>
      <c r="H1477" s="242" t="s">
        <v>1</v>
      </c>
      <c r="I1477" s="164"/>
      <c r="L1477" s="162"/>
      <c r="M1477" s="165"/>
      <c r="N1477" s="166"/>
      <c r="O1477" s="166"/>
      <c r="P1477" s="166"/>
      <c r="Q1477" s="166"/>
      <c r="R1477" s="166"/>
      <c r="S1477" s="166"/>
      <c r="T1477" s="167"/>
      <c r="AT1477" s="163" t="s">
        <v>147</v>
      </c>
      <c r="AU1477" s="163" t="s">
        <v>85</v>
      </c>
      <c r="AV1477" s="12" t="s">
        <v>83</v>
      </c>
      <c r="AW1477" s="12" t="s">
        <v>32</v>
      </c>
      <c r="AX1477" s="12" t="s">
        <v>75</v>
      </c>
      <c r="AY1477" s="163" t="s">
        <v>134</v>
      </c>
    </row>
    <row r="1478" spans="2:65" s="12" customFormat="1" x14ac:dyDescent="0.2">
      <c r="B1478" s="162"/>
      <c r="C1478" s="241"/>
      <c r="D1478" s="238" t="s">
        <v>147</v>
      </c>
      <c r="E1478" s="242" t="s">
        <v>1</v>
      </c>
      <c r="F1478" s="243" t="s">
        <v>302</v>
      </c>
      <c r="G1478" s="241"/>
      <c r="H1478" s="242" t="s">
        <v>1</v>
      </c>
      <c r="I1478" s="164"/>
      <c r="L1478" s="162"/>
      <c r="M1478" s="165"/>
      <c r="N1478" s="166"/>
      <c r="O1478" s="166"/>
      <c r="P1478" s="166"/>
      <c r="Q1478" s="166"/>
      <c r="R1478" s="166"/>
      <c r="S1478" s="166"/>
      <c r="T1478" s="167"/>
      <c r="AT1478" s="163" t="s">
        <v>147</v>
      </c>
      <c r="AU1478" s="163" t="s">
        <v>85</v>
      </c>
      <c r="AV1478" s="12" t="s">
        <v>83</v>
      </c>
      <c r="AW1478" s="12" t="s">
        <v>32</v>
      </c>
      <c r="AX1478" s="12" t="s">
        <v>75</v>
      </c>
      <c r="AY1478" s="163" t="s">
        <v>134</v>
      </c>
    </row>
    <row r="1479" spans="2:65" s="12" customFormat="1" x14ac:dyDescent="0.2">
      <c r="B1479" s="162"/>
      <c r="C1479" s="241"/>
      <c r="D1479" s="238" t="s">
        <v>147</v>
      </c>
      <c r="E1479" s="242" t="s">
        <v>1</v>
      </c>
      <c r="F1479" s="243" t="s">
        <v>879</v>
      </c>
      <c r="G1479" s="241"/>
      <c r="H1479" s="242" t="s">
        <v>1</v>
      </c>
      <c r="I1479" s="164"/>
      <c r="L1479" s="162"/>
      <c r="M1479" s="165"/>
      <c r="N1479" s="166"/>
      <c r="O1479" s="166"/>
      <c r="P1479" s="166"/>
      <c r="Q1479" s="166"/>
      <c r="R1479" s="166"/>
      <c r="S1479" s="166"/>
      <c r="T1479" s="167"/>
      <c r="AT1479" s="163" t="s">
        <v>147</v>
      </c>
      <c r="AU1479" s="163" t="s">
        <v>85</v>
      </c>
      <c r="AV1479" s="12" t="s">
        <v>83</v>
      </c>
      <c r="AW1479" s="12" t="s">
        <v>32</v>
      </c>
      <c r="AX1479" s="12" t="s">
        <v>75</v>
      </c>
      <c r="AY1479" s="163" t="s">
        <v>134</v>
      </c>
    </row>
    <row r="1480" spans="2:65" s="12" customFormat="1" x14ac:dyDescent="0.2">
      <c r="B1480" s="162"/>
      <c r="C1480" s="241"/>
      <c r="D1480" s="238" t="s">
        <v>147</v>
      </c>
      <c r="E1480" s="242" t="s">
        <v>1</v>
      </c>
      <c r="F1480" s="243" t="s">
        <v>880</v>
      </c>
      <c r="G1480" s="241"/>
      <c r="H1480" s="242" t="s">
        <v>1</v>
      </c>
      <c r="I1480" s="164"/>
      <c r="L1480" s="162"/>
      <c r="M1480" s="165"/>
      <c r="N1480" s="166"/>
      <c r="O1480" s="166"/>
      <c r="P1480" s="166"/>
      <c r="Q1480" s="166"/>
      <c r="R1480" s="166"/>
      <c r="S1480" s="166"/>
      <c r="T1480" s="167"/>
      <c r="AT1480" s="163" t="s">
        <v>147</v>
      </c>
      <c r="AU1480" s="163" t="s">
        <v>85</v>
      </c>
      <c r="AV1480" s="12" t="s">
        <v>83</v>
      </c>
      <c r="AW1480" s="12" t="s">
        <v>32</v>
      </c>
      <c r="AX1480" s="12" t="s">
        <v>75</v>
      </c>
      <c r="AY1480" s="163" t="s">
        <v>134</v>
      </c>
    </row>
    <row r="1481" spans="2:65" s="13" customFormat="1" x14ac:dyDescent="0.2">
      <c r="B1481" s="168"/>
      <c r="C1481" s="244"/>
      <c r="D1481" s="238" t="s">
        <v>147</v>
      </c>
      <c r="E1481" s="245" t="s">
        <v>1</v>
      </c>
      <c r="F1481" s="246" t="s">
        <v>881</v>
      </c>
      <c r="G1481" s="244"/>
      <c r="H1481" s="247">
        <v>3.609</v>
      </c>
      <c r="I1481" s="170"/>
      <c r="L1481" s="168"/>
      <c r="M1481" s="171"/>
      <c r="N1481" s="172"/>
      <c r="O1481" s="172"/>
      <c r="P1481" s="172"/>
      <c r="Q1481" s="172"/>
      <c r="R1481" s="172"/>
      <c r="S1481" s="172"/>
      <c r="T1481" s="173"/>
      <c r="AT1481" s="169" t="s">
        <v>147</v>
      </c>
      <c r="AU1481" s="169" t="s">
        <v>85</v>
      </c>
      <c r="AV1481" s="13" t="s">
        <v>85</v>
      </c>
      <c r="AW1481" s="13" t="s">
        <v>32</v>
      </c>
      <c r="AX1481" s="13" t="s">
        <v>75</v>
      </c>
      <c r="AY1481" s="169" t="s">
        <v>134</v>
      </c>
    </row>
    <row r="1482" spans="2:65" s="14" customFormat="1" x14ac:dyDescent="0.2">
      <c r="B1482" s="174"/>
      <c r="C1482" s="248"/>
      <c r="D1482" s="238" t="s">
        <v>147</v>
      </c>
      <c r="E1482" s="249" t="s">
        <v>1</v>
      </c>
      <c r="F1482" s="250" t="s">
        <v>152</v>
      </c>
      <c r="G1482" s="248"/>
      <c r="H1482" s="251">
        <v>3.609</v>
      </c>
      <c r="I1482" s="176"/>
      <c r="L1482" s="174"/>
      <c r="M1482" s="177"/>
      <c r="N1482" s="178"/>
      <c r="O1482" s="178"/>
      <c r="P1482" s="178"/>
      <c r="Q1482" s="178"/>
      <c r="R1482" s="178"/>
      <c r="S1482" s="178"/>
      <c r="T1482" s="179"/>
      <c r="AT1482" s="175" t="s">
        <v>147</v>
      </c>
      <c r="AU1482" s="175" t="s">
        <v>85</v>
      </c>
      <c r="AV1482" s="14" t="s">
        <v>141</v>
      </c>
      <c r="AW1482" s="14" t="s">
        <v>32</v>
      </c>
      <c r="AX1482" s="14" t="s">
        <v>83</v>
      </c>
      <c r="AY1482" s="175" t="s">
        <v>134</v>
      </c>
    </row>
    <row r="1483" spans="2:65" s="1" customFormat="1" ht="16.5" customHeight="1" x14ac:dyDescent="0.2">
      <c r="B1483" s="151"/>
      <c r="C1483" s="232">
        <v>119</v>
      </c>
      <c r="D1483" s="232" t="s">
        <v>136</v>
      </c>
      <c r="E1483" s="233" t="s">
        <v>882</v>
      </c>
      <c r="F1483" s="234" t="s">
        <v>883</v>
      </c>
      <c r="G1483" s="235" t="s">
        <v>350</v>
      </c>
      <c r="H1483" s="236">
        <v>2.9289999999999998</v>
      </c>
      <c r="I1483" s="153"/>
      <c r="J1483" s="154">
        <f>ROUND(I1483*H1483,2)</f>
        <v>0</v>
      </c>
      <c r="K1483" s="152" t="s">
        <v>140</v>
      </c>
      <c r="L1483" s="31"/>
      <c r="M1483" s="155" t="s">
        <v>1</v>
      </c>
      <c r="N1483" s="156" t="s">
        <v>40</v>
      </c>
      <c r="O1483" s="54"/>
      <c r="P1483" s="157">
        <f>O1483*H1483</f>
        <v>0</v>
      </c>
      <c r="Q1483" s="157">
        <v>0</v>
      </c>
      <c r="R1483" s="157">
        <f>Q1483*H1483</f>
        <v>0</v>
      </c>
      <c r="S1483" s="157">
        <v>0</v>
      </c>
      <c r="T1483" s="158">
        <f>S1483*H1483</f>
        <v>0</v>
      </c>
      <c r="AR1483" s="159" t="s">
        <v>141</v>
      </c>
      <c r="AT1483" s="159" t="s">
        <v>136</v>
      </c>
      <c r="AU1483" s="159" t="s">
        <v>85</v>
      </c>
      <c r="AY1483" s="16" t="s">
        <v>134</v>
      </c>
      <c r="BE1483" s="160">
        <f>IF(N1483="základní",J1483,0)</f>
        <v>0</v>
      </c>
      <c r="BF1483" s="160">
        <f>IF(N1483="snížená",J1483,0)</f>
        <v>0</v>
      </c>
      <c r="BG1483" s="160">
        <f>IF(N1483="zákl. přenesená",J1483,0)</f>
        <v>0</v>
      </c>
      <c r="BH1483" s="160">
        <f>IF(N1483="sníž. přenesená",J1483,0)</f>
        <v>0</v>
      </c>
      <c r="BI1483" s="160">
        <f>IF(N1483="nulová",J1483,0)</f>
        <v>0</v>
      </c>
      <c r="BJ1483" s="16" t="s">
        <v>83</v>
      </c>
      <c r="BK1483" s="160">
        <f>ROUND(I1483*H1483,2)</f>
        <v>0</v>
      </c>
      <c r="BL1483" s="16" t="s">
        <v>141</v>
      </c>
      <c r="BM1483" s="159" t="s">
        <v>884</v>
      </c>
    </row>
    <row r="1484" spans="2:65" s="1" customFormat="1" ht="19.5" x14ac:dyDescent="0.2">
      <c r="B1484" s="31"/>
      <c r="C1484" s="237"/>
      <c r="D1484" s="238" t="s">
        <v>143</v>
      </c>
      <c r="E1484" s="237"/>
      <c r="F1484" s="239" t="s">
        <v>885</v>
      </c>
      <c r="G1484" s="237"/>
      <c r="H1484" s="237"/>
      <c r="I1484" s="90"/>
      <c r="L1484" s="31"/>
      <c r="M1484" s="161"/>
      <c r="N1484" s="54"/>
      <c r="O1484" s="54"/>
      <c r="P1484" s="54"/>
      <c r="Q1484" s="54"/>
      <c r="R1484" s="54"/>
      <c r="S1484" s="54"/>
      <c r="T1484" s="55"/>
      <c r="AT1484" s="16" t="s">
        <v>143</v>
      </c>
      <c r="AU1484" s="16" t="s">
        <v>85</v>
      </c>
    </row>
    <row r="1485" spans="2:65" s="1" customFormat="1" ht="97.5" x14ac:dyDescent="0.2">
      <c r="B1485" s="31"/>
      <c r="C1485" s="237"/>
      <c r="D1485" s="238" t="s">
        <v>145</v>
      </c>
      <c r="E1485" s="237"/>
      <c r="F1485" s="240" t="s">
        <v>877</v>
      </c>
      <c r="G1485" s="237"/>
      <c r="H1485" s="237"/>
      <c r="I1485" s="90"/>
      <c r="L1485" s="31"/>
      <c r="M1485" s="161"/>
      <c r="N1485" s="54"/>
      <c r="O1485" s="54"/>
      <c r="P1485" s="54"/>
      <c r="Q1485" s="54"/>
      <c r="R1485" s="54"/>
      <c r="S1485" s="54"/>
      <c r="T1485" s="55"/>
      <c r="AT1485" s="16" t="s">
        <v>145</v>
      </c>
      <c r="AU1485" s="16" t="s">
        <v>85</v>
      </c>
    </row>
    <row r="1486" spans="2:65" s="12" customFormat="1" x14ac:dyDescent="0.2">
      <c r="B1486" s="162"/>
      <c r="C1486" s="241"/>
      <c r="D1486" s="238" t="s">
        <v>147</v>
      </c>
      <c r="E1486" s="242" t="s">
        <v>1</v>
      </c>
      <c r="F1486" s="243" t="s">
        <v>148</v>
      </c>
      <c r="G1486" s="241"/>
      <c r="H1486" s="242" t="s">
        <v>1</v>
      </c>
      <c r="I1486" s="164"/>
      <c r="L1486" s="162"/>
      <c r="M1486" s="165"/>
      <c r="N1486" s="166"/>
      <c r="O1486" s="166"/>
      <c r="P1486" s="166"/>
      <c r="Q1486" s="166"/>
      <c r="R1486" s="166"/>
      <c r="S1486" s="166"/>
      <c r="T1486" s="167"/>
      <c r="AT1486" s="163" t="s">
        <v>147</v>
      </c>
      <c r="AU1486" s="163" t="s">
        <v>85</v>
      </c>
      <c r="AV1486" s="12" t="s">
        <v>83</v>
      </c>
      <c r="AW1486" s="12" t="s">
        <v>32</v>
      </c>
      <c r="AX1486" s="12" t="s">
        <v>75</v>
      </c>
      <c r="AY1486" s="163" t="s">
        <v>134</v>
      </c>
    </row>
    <row r="1487" spans="2:65" s="12" customFormat="1" x14ac:dyDescent="0.2">
      <c r="B1487" s="162"/>
      <c r="C1487" s="241"/>
      <c r="D1487" s="238" t="s">
        <v>147</v>
      </c>
      <c r="E1487" s="242" t="s">
        <v>1</v>
      </c>
      <c r="F1487" s="243" t="s">
        <v>158</v>
      </c>
      <c r="G1487" s="241"/>
      <c r="H1487" s="242" t="s">
        <v>1</v>
      </c>
      <c r="I1487" s="164"/>
      <c r="L1487" s="162"/>
      <c r="M1487" s="165"/>
      <c r="N1487" s="166"/>
      <c r="O1487" s="166"/>
      <c r="P1487" s="166"/>
      <c r="Q1487" s="166"/>
      <c r="R1487" s="166"/>
      <c r="S1487" s="166"/>
      <c r="T1487" s="167"/>
      <c r="AT1487" s="163" t="s">
        <v>147</v>
      </c>
      <c r="AU1487" s="163" t="s">
        <v>85</v>
      </c>
      <c r="AV1487" s="12" t="s">
        <v>83</v>
      </c>
      <c r="AW1487" s="12" t="s">
        <v>32</v>
      </c>
      <c r="AX1487" s="12" t="s">
        <v>75</v>
      </c>
      <c r="AY1487" s="163" t="s">
        <v>134</v>
      </c>
    </row>
    <row r="1488" spans="2:65" s="12" customFormat="1" x14ac:dyDescent="0.2">
      <c r="B1488" s="162"/>
      <c r="C1488" s="241"/>
      <c r="D1488" s="238" t="s">
        <v>147</v>
      </c>
      <c r="E1488" s="242" t="s">
        <v>1</v>
      </c>
      <c r="F1488" s="243" t="s">
        <v>878</v>
      </c>
      <c r="G1488" s="241"/>
      <c r="H1488" s="242" t="s">
        <v>1</v>
      </c>
      <c r="I1488" s="164"/>
      <c r="L1488" s="162"/>
      <c r="M1488" s="165"/>
      <c r="N1488" s="166"/>
      <c r="O1488" s="166"/>
      <c r="P1488" s="166"/>
      <c r="Q1488" s="166"/>
      <c r="R1488" s="166"/>
      <c r="S1488" s="166"/>
      <c r="T1488" s="167"/>
      <c r="AT1488" s="163" t="s">
        <v>147</v>
      </c>
      <c r="AU1488" s="163" t="s">
        <v>85</v>
      </c>
      <c r="AV1488" s="12" t="s">
        <v>83</v>
      </c>
      <c r="AW1488" s="12" t="s">
        <v>32</v>
      </c>
      <c r="AX1488" s="12" t="s">
        <v>75</v>
      </c>
      <c r="AY1488" s="163" t="s">
        <v>134</v>
      </c>
    </row>
    <row r="1489" spans="2:65" s="12" customFormat="1" ht="22.5" x14ac:dyDescent="0.2">
      <c r="B1489" s="162"/>
      <c r="C1489" s="241"/>
      <c r="D1489" s="238" t="s">
        <v>147</v>
      </c>
      <c r="E1489" s="242" t="s">
        <v>1</v>
      </c>
      <c r="F1489" s="243" t="s">
        <v>297</v>
      </c>
      <c r="G1489" s="241"/>
      <c r="H1489" s="242" t="s">
        <v>1</v>
      </c>
      <c r="I1489" s="164"/>
      <c r="L1489" s="162"/>
      <c r="M1489" s="165"/>
      <c r="N1489" s="166"/>
      <c r="O1489" s="166"/>
      <c r="P1489" s="166"/>
      <c r="Q1489" s="166"/>
      <c r="R1489" s="166"/>
      <c r="S1489" s="166"/>
      <c r="T1489" s="167"/>
      <c r="AT1489" s="163" t="s">
        <v>147</v>
      </c>
      <c r="AU1489" s="163" t="s">
        <v>85</v>
      </c>
      <c r="AV1489" s="12" t="s">
        <v>83</v>
      </c>
      <c r="AW1489" s="12" t="s">
        <v>32</v>
      </c>
      <c r="AX1489" s="12" t="s">
        <v>75</v>
      </c>
      <c r="AY1489" s="163" t="s">
        <v>134</v>
      </c>
    </row>
    <row r="1490" spans="2:65" s="12" customFormat="1" x14ac:dyDescent="0.2">
      <c r="B1490" s="162"/>
      <c r="C1490" s="241"/>
      <c r="D1490" s="238" t="s">
        <v>147</v>
      </c>
      <c r="E1490" s="242" t="s">
        <v>1</v>
      </c>
      <c r="F1490" s="243" t="s">
        <v>302</v>
      </c>
      <c r="G1490" s="241"/>
      <c r="H1490" s="242" t="s">
        <v>1</v>
      </c>
      <c r="I1490" s="164"/>
      <c r="L1490" s="162"/>
      <c r="M1490" s="165"/>
      <c r="N1490" s="166"/>
      <c r="O1490" s="166"/>
      <c r="P1490" s="166"/>
      <c r="Q1490" s="166"/>
      <c r="R1490" s="166"/>
      <c r="S1490" s="166"/>
      <c r="T1490" s="167"/>
      <c r="AT1490" s="163" t="s">
        <v>147</v>
      </c>
      <c r="AU1490" s="163" t="s">
        <v>85</v>
      </c>
      <c r="AV1490" s="12" t="s">
        <v>83</v>
      </c>
      <c r="AW1490" s="12" t="s">
        <v>32</v>
      </c>
      <c r="AX1490" s="12" t="s">
        <v>75</v>
      </c>
      <c r="AY1490" s="163" t="s">
        <v>134</v>
      </c>
    </row>
    <row r="1491" spans="2:65" s="12" customFormat="1" x14ac:dyDescent="0.2">
      <c r="B1491" s="162"/>
      <c r="C1491" s="241"/>
      <c r="D1491" s="238" t="s">
        <v>147</v>
      </c>
      <c r="E1491" s="242" t="s">
        <v>1</v>
      </c>
      <c r="F1491" s="243" t="s">
        <v>879</v>
      </c>
      <c r="G1491" s="241"/>
      <c r="H1491" s="242" t="s">
        <v>1</v>
      </c>
      <c r="I1491" s="164"/>
      <c r="L1491" s="162"/>
      <c r="M1491" s="165"/>
      <c r="N1491" s="166"/>
      <c r="O1491" s="166"/>
      <c r="P1491" s="166"/>
      <c r="Q1491" s="166"/>
      <c r="R1491" s="166"/>
      <c r="S1491" s="166"/>
      <c r="T1491" s="167"/>
      <c r="AT1491" s="163" t="s">
        <v>147</v>
      </c>
      <c r="AU1491" s="163" t="s">
        <v>85</v>
      </c>
      <c r="AV1491" s="12" t="s">
        <v>83</v>
      </c>
      <c r="AW1491" s="12" t="s">
        <v>32</v>
      </c>
      <c r="AX1491" s="12" t="s">
        <v>75</v>
      </c>
      <c r="AY1491" s="163" t="s">
        <v>134</v>
      </c>
    </row>
    <row r="1492" spans="2:65" s="12" customFormat="1" x14ac:dyDescent="0.2">
      <c r="B1492" s="162"/>
      <c r="C1492" s="241"/>
      <c r="D1492" s="238" t="s">
        <v>147</v>
      </c>
      <c r="E1492" s="242" t="s">
        <v>1</v>
      </c>
      <c r="F1492" s="243" t="s">
        <v>886</v>
      </c>
      <c r="G1492" s="241"/>
      <c r="H1492" s="242" t="s">
        <v>1</v>
      </c>
      <c r="I1492" s="164"/>
      <c r="L1492" s="162"/>
      <c r="M1492" s="165"/>
      <c r="N1492" s="166"/>
      <c r="O1492" s="166"/>
      <c r="P1492" s="166"/>
      <c r="Q1492" s="166"/>
      <c r="R1492" s="166"/>
      <c r="S1492" s="166"/>
      <c r="T1492" s="167"/>
      <c r="AT1492" s="163" t="s">
        <v>147</v>
      </c>
      <c r="AU1492" s="163" t="s">
        <v>85</v>
      </c>
      <c r="AV1492" s="12" t="s">
        <v>83</v>
      </c>
      <c r="AW1492" s="12" t="s">
        <v>32</v>
      </c>
      <c r="AX1492" s="12" t="s">
        <v>75</v>
      </c>
      <c r="AY1492" s="163" t="s">
        <v>134</v>
      </c>
    </row>
    <row r="1493" spans="2:65" s="13" customFormat="1" x14ac:dyDescent="0.2">
      <c r="B1493" s="168"/>
      <c r="C1493" s="244"/>
      <c r="D1493" s="238" t="s">
        <v>147</v>
      </c>
      <c r="E1493" s="245" t="s">
        <v>1</v>
      </c>
      <c r="F1493" s="246" t="s">
        <v>887</v>
      </c>
      <c r="G1493" s="244"/>
      <c r="H1493" s="247">
        <v>2.9119999999999999</v>
      </c>
      <c r="I1493" s="170"/>
      <c r="L1493" s="168"/>
      <c r="M1493" s="171"/>
      <c r="N1493" s="172"/>
      <c r="O1493" s="172"/>
      <c r="P1493" s="172"/>
      <c r="Q1493" s="172"/>
      <c r="R1493" s="172"/>
      <c r="S1493" s="172"/>
      <c r="T1493" s="173"/>
      <c r="AT1493" s="169" t="s">
        <v>147</v>
      </c>
      <c r="AU1493" s="169" t="s">
        <v>85</v>
      </c>
      <c r="AV1493" s="13" t="s">
        <v>85</v>
      </c>
      <c r="AW1493" s="13" t="s">
        <v>32</v>
      </c>
      <c r="AX1493" s="13" t="s">
        <v>75</v>
      </c>
      <c r="AY1493" s="169" t="s">
        <v>134</v>
      </c>
    </row>
    <row r="1494" spans="2:65" s="12" customFormat="1" x14ac:dyDescent="0.2">
      <c r="B1494" s="162"/>
      <c r="C1494" s="241"/>
      <c r="D1494" s="238" t="s">
        <v>147</v>
      </c>
      <c r="E1494" s="242" t="s">
        <v>1</v>
      </c>
      <c r="F1494" s="243" t="s">
        <v>587</v>
      </c>
      <c r="G1494" s="241"/>
      <c r="H1494" s="242" t="s">
        <v>1</v>
      </c>
      <c r="I1494" s="164"/>
      <c r="L1494" s="162"/>
      <c r="M1494" s="165"/>
      <c r="N1494" s="166"/>
      <c r="O1494" s="166"/>
      <c r="P1494" s="166"/>
      <c r="Q1494" s="166"/>
      <c r="R1494" s="166"/>
      <c r="S1494" s="166"/>
      <c r="T1494" s="167"/>
      <c r="AT1494" s="163" t="s">
        <v>147</v>
      </c>
      <c r="AU1494" s="163" t="s">
        <v>85</v>
      </c>
      <c r="AV1494" s="12" t="s">
        <v>83</v>
      </c>
      <c r="AW1494" s="12" t="s">
        <v>32</v>
      </c>
      <c r="AX1494" s="12" t="s">
        <v>75</v>
      </c>
      <c r="AY1494" s="163" t="s">
        <v>134</v>
      </c>
    </row>
    <row r="1495" spans="2:65" s="12" customFormat="1" x14ac:dyDescent="0.2">
      <c r="B1495" s="162"/>
      <c r="C1495" s="241"/>
      <c r="D1495" s="238" t="s">
        <v>147</v>
      </c>
      <c r="E1495" s="242" t="s">
        <v>1</v>
      </c>
      <c r="F1495" s="243" t="s">
        <v>588</v>
      </c>
      <c r="G1495" s="241"/>
      <c r="H1495" s="242" t="s">
        <v>1</v>
      </c>
      <c r="I1495" s="164"/>
      <c r="L1495" s="162"/>
      <c r="M1495" s="165"/>
      <c r="N1495" s="166"/>
      <c r="O1495" s="166"/>
      <c r="P1495" s="166"/>
      <c r="Q1495" s="166"/>
      <c r="R1495" s="166"/>
      <c r="S1495" s="166"/>
      <c r="T1495" s="167"/>
      <c r="AT1495" s="163" t="s">
        <v>147</v>
      </c>
      <c r="AU1495" s="163" t="s">
        <v>85</v>
      </c>
      <c r="AV1495" s="12" t="s">
        <v>83</v>
      </c>
      <c r="AW1495" s="12" t="s">
        <v>32</v>
      </c>
      <c r="AX1495" s="12" t="s">
        <v>75</v>
      </c>
      <c r="AY1495" s="163" t="s">
        <v>134</v>
      </c>
    </row>
    <row r="1496" spans="2:65" s="12" customFormat="1" x14ac:dyDescent="0.2">
      <c r="B1496" s="162"/>
      <c r="C1496" s="241"/>
      <c r="D1496" s="238" t="s">
        <v>147</v>
      </c>
      <c r="E1496" s="242" t="s">
        <v>1</v>
      </c>
      <c r="F1496" s="243" t="s">
        <v>888</v>
      </c>
      <c r="G1496" s="241"/>
      <c r="H1496" s="242" t="s">
        <v>1</v>
      </c>
      <c r="I1496" s="164"/>
      <c r="L1496" s="162"/>
      <c r="M1496" s="165"/>
      <c r="N1496" s="166"/>
      <c r="O1496" s="166"/>
      <c r="P1496" s="166"/>
      <c r="Q1496" s="166"/>
      <c r="R1496" s="166"/>
      <c r="S1496" s="166"/>
      <c r="T1496" s="167"/>
      <c r="AT1496" s="163" t="s">
        <v>147</v>
      </c>
      <c r="AU1496" s="163" t="s">
        <v>85</v>
      </c>
      <c r="AV1496" s="12" t="s">
        <v>83</v>
      </c>
      <c r="AW1496" s="12" t="s">
        <v>32</v>
      </c>
      <c r="AX1496" s="12" t="s">
        <v>75</v>
      </c>
      <c r="AY1496" s="163" t="s">
        <v>134</v>
      </c>
    </row>
    <row r="1497" spans="2:65" s="13" customFormat="1" x14ac:dyDescent="0.2">
      <c r="B1497" s="168"/>
      <c r="C1497" s="244"/>
      <c r="D1497" s="238" t="s">
        <v>147</v>
      </c>
      <c r="E1497" s="245" t="s">
        <v>1</v>
      </c>
      <c r="F1497" s="246" t="s">
        <v>889</v>
      </c>
      <c r="G1497" s="244"/>
      <c r="H1497" s="247">
        <v>1.7000000000000001E-2</v>
      </c>
      <c r="I1497" s="170"/>
      <c r="L1497" s="168"/>
      <c r="M1497" s="171"/>
      <c r="N1497" s="172"/>
      <c r="O1497" s="172"/>
      <c r="P1497" s="172"/>
      <c r="Q1497" s="172"/>
      <c r="R1497" s="172"/>
      <c r="S1497" s="172"/>
      <c r="T1497" s="173"/>
      <c r="AT1497" s="169" t="s">
        <v>147</v>
      </c>
      <c r="AU1497" s="169" t="s">
        <v>85</v>
      </c>
      <c r="AV1497" s="13" t="s">
        <v>85</v>
      </c>
      <c r="AW1497" s="13" t="s">
        <v>32</v>
      </c>
      <c r="AX1497" s="13" t="s">
        <v>75</v>
      </c>
      <c r="AY1497" s="169" t="s">
        <v>134</v>
      </c>
    </row>
    <row r="1498" spans="2:65" s="14" customFormat="1" x14ac:dyDescent="0.2">
      <c r="B1498" s="174"/>
      <c r="C1498" s="248"/>
      <c r="D1498" s="238" t="s">
        <v>147</v>
      </c>
      <c r="E1498" s="249" t="s">
        <v>1</v>
      </c>
      <c r="F1498" s="250" t="s">
        <v>152</v>
      </c>
      <c r="G1498" s="248"/>
      <c r="H1498" s="251">
        <v>2.9289999999999998</v>
      </c>
      <c r="I1498" s="176"/>
      <c r="L1498" s="174"/>
      <c r="M1498" s="177"/>
      <c r="N1498" s="178"/>
      <c r="O1498" s="178"/>
      <c r="P1498" s="178"/>
      <c r="Q1498" s="178"/>
      <c r="R1498" s="178"/>
      <c r="S1498" s="178"/>
      <c r="T1498" s="179"/>
      <c r="AT1498" s="175" t="s">
        <v>147</v>
      </c>
      <c r="AU1498" s="175" t="s">
        <v>85</v>
      </c>
      <c r="AV1498" s="14" t="s">
        <v>141</v>
      </c>
      <c r="AW1498" s="14" t="s">
        <v>32</v>
      </c>
      <c r="AX1498" s="14" t="s">
        <v>83</v>
      </c>
      <c r="AY1498" s="175" t="s">
        <v>134</v>
      </c>
    </row>
    <row r="1499" spans="2:65" s="1" customFormat="1" ht="16.5" customHeight="1" x14ac:dyDescent="0.2">
      <c r="B1499" s="151"/>
      <c r="C1499" s="232">
        <v>120</v>
      </c>
      <c r="D1499" s="232" t="s">
        <v>136</v>
      </c>
      <c r="E1499" s="233" t="s">
        <v>890</v>
      </c>
      <c r="F1499" s="234" t="s">
        <v>891</v>
      </c>
      <c r="G1499" s="235" t="s">
        <v>350</v>
      </c>
      <c r="H1499" s="236">
        <v>0.1</v>
      </c>
      <c r="I1499" s="153"/>
      <c r="J1499" s="154">
        <f>ROUND(I1499*H1499,2)</f>
        <v>0</v>
      </c>
      <c r="K1499" s="152" t="s">
        <v>389</v>
      </c>
      <c r="L1499" s="31"/>
      <c r="M1499" s="155" t="s">
        <v>1</v>
      </c>
      <c r="N1499" s="156" t="s">
        <v>40</v>
      </c>
      <c r="O1499" s="54"/>
      <c r="P1499" s="157">
        <f>O1499*H1499</f>
        <v>0</v>
      </c>
      <c r="Q1499" s="157">
        <v>0</v>
      </c>
      <c r="R1499" s="157">
        <f>Q1499*H1499</f>
        <v>0</v>
      </c>
      <c r="S1499" s="157">
        <v>0</v>
      </c>
      <c r="T1499" s="158">
        <f>S1499*H1499</f>
        <v>0</v>
      </c>
      <c r="AR1499" s="159" t="s">
        <v>141</v>
      </c>
      <c r="AT1499" s="159" t="s">
        <v>136</v>
      </c>
      <c r="AU1499" s="159" t="s">
        <v>85</v>
      </c>
      <c r="AY1499" s="16" t="s">
        <v>134</v>
      </c>
      <c r="BE1499" s="160">
        <f>IF(N1499="základní",J1499,0)</f>
        <v>0</v>
      </c>
      <c r="BF1499" s="160">
        <f>IF(N1499="snížená",J1499,0)</f>
        <v>0</v>
      </c>
      <c r="BG1499" s="160">
        <f>IF(N1499="zákl. přenesená",J1499,0)</f>
        <v>0</v>
      </c>
      <c r="BH1499" s="160">
        <f>IF(N1499="sníž. přenesená",J1499,0)</f>
        <v>0</v>
      </c>
      <c r="BI1499" s="160">
        <f>IF(N1499="nulová",J1499,0)</f>
        <v>0</v>
      </c>
      <c r="BJ1499" s="16" t="s">
        <v>83</v>
      </c>
      <c r="BK1499" s="160">
        <f>ROUND(I1499*H1499,2)</f>
        <v>0</v>
      </c>
      <c r="BL1499" s="16" t="s">
        <v>141</v>
      </c>
      <c r="BM1499" s="159" t="s">
        <v>892</v>
      </c>
    </row>
    <row r="1500" spans="2:65" s="1" customFormat="1" ht="19.5" x14ac:dyDescent="0.2">
      <c r="B1500" s="31"/>
      <c r="C1500" s="237"/>
      <c r="D1500" s="238" t="s">
        <v>143</v>
      </c>
      <c r="E1500" s="237"/>
      <c r="F1500" s="239" t="s">
        <v>893</v>
      </c>
      <c r="G1500" s="237"/>
      <c r="H1500" s="237"/>
      <c r="I1500" s="90"/>
      <c r="L1500" s="31"/>
      <c r="M1500" s="161"/>
      <c r="N1500" s="54"/>
      <c r="O1500" s="54"/>
      <c r="P1500" s="54"/>
      <c r="Q1500" s="54"/>
      <c r="R1500" s="54"/>
      <c r="S1500" s="54"/>
      <c r="T1500" s="55"/>
      <c r="AT1500" s="16" t="s">
        <v>143</v>
      </c>
      <c r="AU1500" s="16" t="s">
        <v>85</v>
      </c>
    </row>
    <row r="1501" spans="2:65" s="12" customFormat="1" x14ac:dyDescent="0.2">
      <c r="B1501" s="162"/>
      <c r="C1501" s="241"/>
      <c r="D1501" s="238" t="s">
        <v>147</v>
      </c>
      <c r="E1501" s="242" t="s">
        <v>1</v>
      </c>
      <c r="F1501" s="243" t="s">
        <v>148</v>
      </c>
      <c r="G1501" s="241"/>
      <c r="H1501" s="242" t="s">
        <v>1</v>
      </c>
      <c r="I1501" s="164"/>
      <c r="L1501" s="162"/>
      <c r="M1501" s="165"/>
      <c r="N1501" s="166"/>
      <c r="O1501" s="166"/>
      <c r="P1501" s="166"/>
      <c r="Q1501" s="166"/>
      <c r="R1501" s="166"/>
      <c r="S1501" s="166"/>
      <c r="T1501" s="167"/>
      <c r="AT1501" s="163" t="s">
        <v>147</v>
      </c>
      <c r="AU1501" s="163" t="s">
        <v>85</v>
      </c>
      <c r="AV1501" s="12" t="s">
        <v>83</v>
      </c>
      <c r="AW1501" s="12" t="s">
        <v>32</v>
      </c>
      <c r="AX1501" s="12" t="s">
        <v>75</v>
      </c>
      <c r="AY1501" s="163" t="s">
        <v>134</v>
      </c>
    </row>
    <row r="1502" spans="2:65" s="12" customFormat="1" x14ac:dyDescent="0.2">
      <c r="B1502" s="162"/>
      <c r="C1502" s="241"/>
      <c r="D1502" s="238" t="s">
        <v>147</v>
      </c>
      <c r="E1502" s="242" t="s">
        <v>1</v>
      </c>
      <c r="F1502" s="243" t="s">
        <v>878</v>
      </c>
      <c r="G1502" s="241"/>
      <c r="H1502" s="242" t="s">
        <v>1</v>
      </c>
      <c r="I1502" s="164"/>
      <c r="L1502" s="162"/>
      <c r="M1502" s="165"/>
      <c r="N1502" s="166"/>
      <c r="O1502" s="166"/>
      <c r="P1502" s="166"/>
      <c r="Q1502" s="166"/>
      <c r="R1502" s="166"/>
      <c r="S1502" s="166"/>
      <c r="T1502" s="167"/>
      <c r="AT1502" s="163" t="s">
        <v>147</v>
      </c>
      <c r="AU1502" s="163" t="s">
        <v>85</v>
      </c>
      <c r="AV1502" s="12" t="s">
        <v>83</v>
      </c>
      <c r="AW1502" s="12" t="s">
        <v>32</v>
      </c>
      <c r="AX1502" s="12" t="s">
        <v>75</v>
      </c>
      <c r="AY1502" s="163" t="s">
        <v>134</v>
      </c>
    </row>
    <row r="1503" spans="2:65" s="12" customFormat="1" ht="22.5" x14ac:dyDescent="0.2">
      <c r="B1503" s="162"/>
      <c r="C1503" s="241"/>
      <c r="D1503" s="238" t="s">
        <v>147</v>
      </c>
      <c r="E1503" s="242" t="s">
        <v>1</v>
      </c>
      <c r="F1503" s="243" t="s">
        <v>297</v>
      </c>
      <c r="G1503" s="241"/>
      <c r="H1503" s="242" t="s">
        <v>1</v>
      </c>
      <c r="I1503" s="164"/>
      <c r="L1503" s="162"/>
      <c r="M1503" s="165"/>
      <c r="N1503" s="166"/>
      <c r="O1503" s="166"/>
      <c r="P1503" s="166"/>
      <c r="Q1503" s="166"/>
      <c r="R1503" s="166"/>
      <c r="S1503" s="166"/>
      <c r="T1503" s="167"/>
      <c r="AT1503" s="163" t="s">
        <v>147</v>
      </c>
      <c r="AU1503" s="163" t="s">
        <v>85</v>
      </c>
      <c r="AV1503" s="12" t="s">
        <v>83</v>
      </c>
      <c r="AW1503" s="12" t="s">
        <v>32</v>
      </c>
      <c r="AX1503" s="12" t="s">
        <v>75</v>
      </c>
      <c r="AY1503" s="163" t="s">
        <v>134</v>
      </c>
    </row>
    <row r="1504" spans="2:65" s="12" customFormat="1" x14ac:dyDescent="0.2">
      <c r="B1504" s="162"/>
      <c r="C1504" s="241"/>
      <c r="D1504" s="238" t="s">
        <v>147</v>
      </c>
      <c r="E1504" s="242" t="s">
        <v>1</v>
      </c>
      <c r="F1504" s="243" t="s">
        <v>811</v>
      </c>
      <c r="G1504" s="241"/>
      <c r="H1504" s="242" t="s">
        <v>1</v>
      </c>
      <c r="I1504" s="164"/>
      <c r="L1504" s="162"/>
      <c r="M1504" s="165"/>
      <c r="N1504" s="166"/>
      <c r="O1504" s="166"/>
      <c r="P1504" s="166"/>
      <c r="Q1504" s="166"/>
      <c r="R1504" s="166"/>
      <c r="S1504" s="166"/>
      <c r="T1504" s="167"/>
      <c r="AT1504" s="163" t="s">
        <v>147</v>
      </c>
      <c r="AU1504" s="163" t="s">
        <v>85</v>
      </c>
      <c r="AV1504" s="12" t="s">
        <v>83</v>
      </c>
      <c r="AW1504" s="12" t="s">
        <v>32</v>
      </c>
      <c r="AX1504" s="12" t="s">
        <v>75</v>
      </c>
      <c r="AY1504" s="163" t="s">
        <v>134</v>
      </c>
    </row>
    <row r="1505" spans="2:65" s="12" customFormat="1" x14ac:dyDescent="0.2">
      <c r="B1505" s="162"/>
      <c r="C1505" s="241"/>
      <c r="D1505" s="238" t="s">
        <v>147</v>
      </c>
      <c r="E1505" s="242" t="s">
        <v>1</v>
      </c>
      <c r="F1505" s="243" t="s">
        <v>812</v>
      </c>
      <c r="G1505" s="241"/>
      <c r="H1505" s="242" t="s">
        <v>1</v>
      </c>
      <c r="I1505" s="164"/>
      <c r="L1505" s="162"/>
      <c r="M1505" s="165"/>
      <c r="N1505" s="166"/>
      <c r="O1505" s="166"/>
      <c r="P1505" s="166"/>
      <c r="Q1505" s="166"/>
      <c r="R1505" s="166"/>
      <c r="S1505" s="166"/>
      <c r="T1505" s="167"/>
      <c r="AT1505" s="163" t="s">
        <v>147</v>
      </c>
      <c r="AU1505" s="163" t="s">
        <v>85</v>
      </c>
      <c r="AV1505" s="12" t="s">
        <v>83</v>
      </c>
      <c r="AW1505" s="12" t="s">
        <v>32</v>
      </c>
      <c r="AX1505" s="12" t="s">
        <v>75</v>
      </c>
      <c r="AY1505" s="163" t="s">
        <v>134</v>
      </c>
    </row>
    <row r="1506" spans="2:65" s="12" customFormat="1" x14ac:dyDescent="0.2">
      <c r="B1506" s="162"/>
      <c r="C1506" s="241"/>
      <c r="D1506" s="238" t="s">
        <v>147</v>
      </c>
      <c r="E1506" s="242" t="s">
        <v>1</v>
      </c>
      <c r="F1506" s="243" t="s">
        <v>894</v>
      </c>
      <c r="G1506" s="241"/>
      <c r="H1506" s="242" t="s">
        <v>1</v>
      </c>
      <c r="I1506" s="164"/>
      <c r="L1506" s="162"/>
      <c r="M1506" s="165"/>
      <c r="N1506" s="166"/>
      <c r="O1506" s="166"/>
      <c r="P1506" s="166"/>
      <c r="Q1506" s="166"/>
      <c r="R1506" s="166"/>
      <c r="S1506" s="166"/>
      <c r="T1506" s="167"/>
      <c r="AT1506" s="163" t="s">
        <v>147</v>
      </c>
      <c r="AU1506" s="163" t="s">
        <v>85</v>
      </c>
      <c r="AV1506" s="12" t="s">
        <v>83</v>
      </c>
      <c r="AW1506" s="12" t="s">
        <v>32</v>
      </c>
      <c r="AX1506" s="12" t="s">
        <v>75</v>
      </c>
      <c r="AY1506" s="163" t="s">
        <v>134</v>
      </c>
    </row>
    <row r="1507" spans="2:65" s="13" customFormat="1" x14ac:dyDescent="0.2">
      <c r="B1507" s="168"/>
      <c r="C1507" s="244"/>
      <c r="D1507" s="238" t="s">
        <v>147</v>
      </c>
      <c r="E1507" s="245" t="s">
        <v>1</v>
      </c>
      <c r="F1507" s="246" t="s">
        <v>895</v>
      </c>
      <c r="G1507" s="244"/>
      <c r="H1507" s="247">
        <v>0.1</v>
      </c>
      <c r="I1507" s="170"/>
      <c r="L1507" s="168"/>
      <c r="M1507" s="171"/>
      <c r="N1507" s="172"/>
      <c r="O1507" s="172"/>
      <c r="P1507" s="172"/>
      <c r="Q1507" s="172"/>
      <c r="R1507" s="172"/>
      <c r="S1507" s="172"/>
      <c r="T1507" s="173"/>
      <c r="AT1507" s="169" t="s">
        <v>147</v>
      </c>
      <c r="AU1507" s="169" t="s">
        <v>85</v>
      </c>
      <c r="AV1507" s="13" t="s">
        <v>85</v>
      </c>
      <c r="AW1507" s="13" t="s">
        <v>32</v>
      </c>
      <c r="AX1507" s="13" t="s">
        <v>75</v>
      </c>
      <c r="AY1507" s="169" t="s">
        <v>134</v>
      </c>
    </row>
    <row r="1508" spans="2:65" s="14" customFormat="1" x14ac:dyDescent="0.2">
      <c r="B1508" s="174"/>
      <c r="C1508" s="248"/>
      <c r="D1508" s="238" t="s">
        <v>147</v>
      </c>
      <c r="E1508" s="249" t="s">
        <v>1</v>
      </c>
      <c r="F1508" s="250" t="s">
        <v>152</v>
      </c>
      <c r="G1508" s="248"/>
      <c r="H1508" s="251">
        <v>0.1</v>
      </c>
      <c r="I1508" s="176"/>
      <c r="L1508" s="174"/>
      <c r="M1508" s="177"/>
      <c r="N1508" s="178"/>
      <c r="O1508" s="178"/>
      <c r="P1508" s="178"/>
      <c r="Q1508" s="178"/>
      <c r="R1508" s="178"/>
      <c r="S1508" s="178"/>
      <c r="T1508" s="179"/>
      <c r="AT1508" s="175" t="s">
        <v>147</v>
      </c>
      <c r="AU1508" s="175" t="s">
        <v>85</v>
      </c>
      <c r="AV1508" s="14" t="s">
        <v>141</v>
      </c>
      <c r="AW1508" s="14" t="s">
        <v>32</v>
      </c>
      <c r="AX1508" s="14" t="s">
        <v>83</v>
      </c>
      <c r="AY1508" s="175" t="s">
        <v>134</v>
      </c>
    </row>
    <row r="1509" spans="2:65" s="1" customFormat="1" ht="16.5" customHeight="1" x14ac:dyDescent="0.2">
      <c r="B1509" s="151"/>
      <c r="C1509" s="232">
        <v>121</v>
      </c>
      <c r="D1509" s="232" t="s">
        <v>136</v>
      </c>
      <c r="E1509" s="233" t="s">
        <v>896</v>
      </c>
      <c r="F1509" s="234" t="s">
        <v>897</v>
      </c>
      <c r="G1509" s="235" t="s">
        <v>350</v>
      </c>
      <c r="H1509" s="236">
        <v>3.9729999999999999</v>
      </c>
      <c r="I1509" s="153"/>
      <c r="J1509" s="154">
        <f>ROUND(I1509*H1509,2)</f>
        <v>0</v>
      </c>
      <c r="K1509" s="152" t="s">
        <v>140</v>
      </c>
      <c r="L1509" s="31"/>
      <c r="M1509" s="155" t="s">
        <v>1</v>
      </c>
      <c r="N1509" s="156" t="s">
        <v>40</v>
      </c>
      <c r="O1509" s="54"/>
      <c r="P1509" s="157">
        <f>O1509*H1509</f>
        <v>0</v>
      </c>
      <c r="Q1509" s="157">
        <v>0</v>
      </c>
      <c r="R1509" s="157">
        <f>Q1509*H1509</f>
        <v>0</v>
      </c>
      <c r="S1509" s="157">
        <v>0</v>
      </c>
      <c r="T1509" s="158">
        <f>S1509*H1509</f>
        <v>0</v>
      </c>
      <c r="AR1509" s="159" t="s">
        <v>141</v>
      </c>
      <c r="AT1509" s="159" t="s">
        <v>136</v>
      </c>
      <c r="AU1509" s="159" t="s">
        <v>85</v>
      </c>
      <c r="AY1509" s="16" t="s">
        <v>134</v>
      </c>
      <c r="BE1509" s="160">
        <f>IF(N1509="základní",J1509,0)</f>
        <v>0</v>
      </c>
      <c r="BF1509" s="160">
        <f>IF(N1509="snížená",J1509,0)</f>
        <v>0</v>
      </c>
      <c r="BG1509" s="160">
        <f>IF(N1509="zákl. přenesená",J1509,0)</f>
        <v>0</v>
      </c>
      <c r="BH1509" s="160">
        <f>IF(N1509="sníž. přenesená",J1509,0)</f>
        <v>0</v>
      </c>
      <c r="BI1509" s="160">
        <f>IF(N1509="nulová",J1509,0)</f>
        <v>0</v>
      </c>
      <c r="BJ1509" s="16" t="s">
        <v>83</v>
      </c>
      <c r="BK1509" s="160">
        <f>ROUND(I1509*H1509,2)</f>
        <v>0</v>
      </c>
      <c r="BL1509" s="16" t="s">
        <v>141</v>
      </c>
      <c r="BM1509" s="159" t="s">
        <v>898</v>
      </c>
    </row>
    <row r="1510" spans="2:65" s="1" customFormat="1" ht="19.5" x14ac:dyDescent="0.2">
      <c r="B1510" s="31"/>
      <c r="C1510" s="237"/>
      <c r="D1510" s="238" t="s">
        <v>143</v>
      </c>
      <c r="E1510" s="237"/>
      <c r="F1510" s="239" t="s">
        <v>899</v>
      </c>
      <c r="G1510" s="237"/>
      <c r="H1510" s="237"/>
      <c r="I1510" s="90"/>
      <c r="L1510" s="31"/>
      <c r="M1510" s="161"/>
      <c r="N1510" s="54"/>
      <c r="O1510" s="54"/>
      <c r="P1510" s="54"/>
      <c r="Q1510" s="54"/>
      <c r="R1510" s="54"/>
      <c r="S1510" s="54"/>
      <c r="T1510" s="55"/>
      <c r="AT1510" s="16" t="s">
        <v>143</v>
      </c>
      <c r="AU1510" s="16" t="s">
        <v>85</v>
      </c>
    </row>
    <row r="1511" spans="2:65" s="1" customFormat="1" ht="68.25" x14ac:dyDescent="0.2">
      <c r="B1511" s="31"/>
      <c r="C1511" s="237"/>
      <c r="D1511" s="238" t="s">
        <v>145</v>
      </c>
      <c r="E1511" s="237"/>
      <c r="F1511" s="240" t="s">
        <v>900</v>
      </c>
      <c r="G1511" s="237"/>
      <c r="H1511" s="237"/>
      <c r="I1511" s="90"/>
      <c r="L1511" s="31"/>
      <c r="M1511" s="161"/>
      <c r="N1511" s="54"/>
      <c r="O1511" s="54"/>
      <c r="P1511" s="54"/>
      <c r="Q1511" s="54"/>
      <c r="R1511" s="54"/>
      <c r="S1511" s="54"/>
      <c r="T1511" s="55"/>
      <c r="AT1511" s="16" t="s">
        <v>145</v>
      </c>
      <c r="AU1511" s="16" t="s">
        <v>85</v>
      </c>
    </row>
    <row r="1512" spans="2:65" s="12" customFormat="1" x14ac:dyDescent="0.2">
      <c r="B1512" s="162"/>
      <c r="C1512" s="241"/>
      <c r="D1512" s="238" t="s">
        <v>147</v>
      </c>
      <c r="E1512" s="242" t="s">
        <v>1</v>
      </c>
      <c r="F1512" s="243" t="s">
        <v>148</v>
      </c>
      <c r="G1512" s="241"/>
      <c r="H1512" s="242" t="s">
        <v>1</v>
      </c>
      <c r="I1512" s="164"/>
      <c r="L1512" s="162"/>
      <c r="M1512" s="165"/>
      <c r="N1512" s="166"/>
      <c r="O1512" s="166"/>
      <c r="P1512" s="166"/>
      <c r="Q1512" s="166"/>
      <c r="R1512" s="166"/>
      <c r="S1512" s="166"/>
      <c r="T1512" s="167"/>
      <c r="AT1512" s="163" t="s">
        <v>147</v>
      </c>
      <c r="AU1512" s="163" t="s">
        <v>85</v>
      </c>
      <c r="AV1512" s="12" t="s">
        <v>83</v>
      </c>
      <c r="AW1512" s="12" t="s">
        <v>32</v>
      </c>
      <c r="AX1512" s="12" t="s">
        <v>75</v>
      </c>
      <c r="AY1512" s="163" t="s">
        <v>134</v>
      </c>
    </row>
    <row r="1513" spans="2:65" s="12" customFormat="1" x14ac:dyDescent="0.2">
      <c r="B1513" s="162"/>
      <c r="C1513" s="241"/>
      <c r="D1513" s="238" t="s">
        <v>147</v>
      </c>
      <c r="E1513" s="242" t="s">
        <v>1</v>
      </c>
      <c r="F1513" s="243" t="s">
        <v>878</v>
      </c>
      <c r="G1513" s="241"/>
      <c r="H1513" s="242" t="s">
        <v>1</v>
      </c>
      <c r="I1513" s="164"/>
      <c r="L1513" s="162"/>
      <c r="M1513" s="165"/>
      <c r="N1513" s="166"/>
      <c r="O1513" s="166"/>
      <c r="P1513" s="166"/>
      <c r="Q1513" s="166"/>
      <c r="R1513" s="166"/>
      <c r="S1513" s="166"/>
      <c r="T1513" s="167"/>
      <c r="AT1513" s="163" t="s">
        <v>147</v>
      </c>
      <c r="AU1513" s="163" t="s">
        <v>85</v>
      </c>
      <c r="AV1513" s="12" t="s">
        <v>83</v>
      </c>
      <c r="AW1513" s="12" t="s">
        <v>32</v>
      </c>
      <c r="AX1513" s="12" t="s">
        <v>75</v>
      </c>
      <c r="AY1513" s="163" t="s">
        <v>134</v>
      </c>
    </row>
    <row r="1514" spans="2:65" s="12" customFormat="1" ht="22.5" x14ac:dyDescent="0.2">
      <c r="B1514" s="162"/>
      <c r="C1514" s="241"/>
      <c r="D1514" s="238" t="s">
        <v>147</v>
      </c>
      <c r="E1514" s="242" t="s">
        <v>1</v>
      </c>
      <c r="F1514" s="243" t="s">
        <v>297</v>
      </c>
      <c r="G1514" s="241"/>
      <c r="H1514" s="242" t="s">
        <v>1</v>
      </c>
      <c r="I1514" s="164"/>
      <c r="L1514" s="162"/>
      <c r="M1514" s="165"/>
      <c r="N1514" s="166"/>
      <c r="O1514" s="166"/>
      <c r="P1514" s="166"/>
      <c r="Q1514" s="166"/>
      <c r="R1514" s="166"/>
      <c r="S1514" s="166"/>
      <c r="T1514" s="167"/>
      <c r="AT1514" s="163" t="s">
        <v>147</v>
      </c>
      <c r="AU1514" s="163" t="s">
        <v>85</v>
      </c>
      <c r="AV1514" s="12" t="s">
        <v>83</v>
      </c>
      <c r="AW1514" s="12" t="s">
        <v>32</v>
      </c>
      <c r="AX1514" s="12" t="s">
        <v>75</v>
      </c>
      <c r="AY1514" s="163" t="s">
        <v>134</v>
      </c>
    </row>
    <row r="1515" spans="2:65" s="12" customFormat="1" x14ac:dyDescent="0.2">
      <c r="B1515" s="162"/>
      <c r="C1515" s="241"/>
      <c r="D1515" s="238" t="s">
        <v>147</v>
      </c>
      <c r="E1515" s="242" t="s">
        <v>1</v>
      </c>
      <c r="F1515" s="243" t="s">
        <v>508</v>
      </c>
      <c r="G1515" s="241"/>
      <c r="H1515" s="242" t="s">
        <v>1</v>
      </c>
      <c r="I1515" s="164"/>
      <c r="L1515" s="162"/>
      <c r="M1515" s="165"/>
      <c r="N1515" s="166"/>
      <c r="O1515" s="166"/>
      <c r="P1515" s="166"/>
      <c r="Q1515" s="166"/>
      <c r="R1515" s="166"/>
      <c r="S1515" s="166"/>
      <c r="T1515" s="167"/>
      <c r="AT1515" s="163" t="s">
        <v>147</v>
      </c>
      <c r="AU1515" s="163" t="s">
        <v>85</v>
      </c>
      <c r="AV1515" s="12" t="s">
        <v>83</v>
      </c>
      <c r="AW1515" s="12" t="s">
        <v>32</v>
      </c>
      <c r="AX1515" s="12" t="s">
        <v>75</v>
      </c>
      <c r="AY1515" s="163" t="s">
        <v>134</v>
      </c>
    </row>
    <row r="1516" spans="2:65" s="12" customFormat="1" x14ac:dyDescent="0.2">
      <c r="B1516" s="162"/>
      <c r="C1516" s="241"/>
      <c r="D1516" s="238" t="s">
        <v>147</v>
      </c>
      <c r="E1516" s="242" t="s">
        <v>1</v>
      </c>
      <c r="F1516" s="243" t="s">
        <v>509</v>
      </c>
      <c r="G1516" s="241"/>
      <c r="H1516" s="242" t="s">
        <v>1</v>
      </c>
      <c r="I1516" s="164"/>
      <c r="L1516" s="162"/>
      <c r="M1516" s="165"/>
      <c r="N1516" s="166"/>
      <c r="O1516" s="166"/>
      <c r="P1516" s="166"/>
      <c r="Q1516" s="166"/>
      <c r="R1516" s="166"/>
      <c r="S1516" s="166"/>
      <c r="T1516" s="167"/>
      <c r="AT1516" s="163" t="s">
        <v>147</v>
      </c>
      <c r="AU1516" s="163" t="s">
        <v>85</v>
      </c>
      <c r="AV1516" s="12" t="s">
        <v>83</v>
      </c>
      <c r="AW1516" s="12" t="s">
        <v>32</v>
      </c>
      <c r="AX1516" s="12" t="s">
        <v>75</v>
      </c>
      <c r="AY1516" s="163" t="s">
        <v>134</v>
      </c>
    </row>
    <row r="1517" spans="2:65" s="12" customFormat="1" x14ac:dyDescent="0.2">
      <c r="B1517" s="162"/>
      <c r="C1517" s="241"/>
      <c r="D1517" s="238" t="s">
        <v>147</v>
      </c>
      <c r="E1517" s="242" t="s">
        <v>1</v>
      </c>
      <c r="F1517" s="243" t="s">
        <v>901</v>
      </c>
      <c r="G1517" s="241"/>
      <c r="H1517" s="242" t="s">
        <v>1</v>
      </c>
      <c r="I1517" s="164"/>
      <c r="L1517" s="162"/>
      <c r="M1517" s="165"/>
      <c r="N1517" s="166"/>
      <c r="O1517" s="166"/>
      <c r="P1517" s="166"/>
      <c r="Q1517" s="166"/>
      <c r="R1517" s="166"/>
      <c r="S1517" s="166"/>
      <c r="T1517" s="167"/>
      <c r="AT1517" s="163" t="s">
        <v>147</v>
      </c>
      <c r="AU1517" s="163" t="s">
        <v>85</v>
      </c>
      <c r="AV1517" s="12" t="s">
        <v>83</v>
      </c>
      <c r="AW1517" s="12" t="s">
        <v>32</v>
      </c>
      <c r="AX1517" s="12" t="s">
        <v>75</v>
      </c>
      <c r="AY1517" s="163" t="s">
        <v>134</v>
      </c>
    </row>
    <row r="1518" spans="2:65" s="13" customFormat="1" x14ac:dyDescent="0.2">
      <c r="B1518" s="168"/>
      <c r="C1518" s="244"/>
      <c r="D1518" s="238" t="s">
        <v>147</v>
      </c>
      <c r="E1518" s="245" t="s">
        <v>1</v>
      </c>
      <c r="F1518" s="246" t="s">
        <v>902</v>
      </c>
      <c r="G1518" s="244"/>
      <c r="H1518" s="247">
        <v>3.9729999999999999</v>
      </c>
      <c r="I1518" s="170"/>
      <c r="L1518" s="168"/>
      <c r="M1518" s="171"/>
      <c r="N1518" s="172"/>
      <c r="O1518" s="172"/>
      <c r="P1518" s="172"/>
      <c r="Q1518" s="172"/>
      <c r="R1518" s="172"/>
      <c r="S1518" s="172"/>
      <c r="T1518" s="173"/>
      <c r="AT1518" s="169" t="s">
        <v>147</v>
      </c>
      <c r="AU1518" s="169" t="s">
        <v>85</v>
      </c>
      <c r="AV1518" s="13" t="s">
        <v>85</v>
      </c>
      <c r="AW1518" s="13" t="s">
        <v>32</v>
      </c>
      <c r="AX1518" s="13" t="s">
        <v>75</v>
      </c>
      <c r="AY1518" s="169" t="s">
        <v>134</v>
      </c>
    </row>
    <row r="1519" spans="2:65" s="14" customFormat="1" x14ac:dyDescent="0.2">
      <c r="B1519" s="174"/>
      <c r="C1519" s="248"/>
      <c r="D1519" s="238" t="s">
        <v>147</v>
      </c>
      <c r="E1519" s="249" t="s">
        <v>1</v>
      </c>
      <c r="F1519" s="250" t="s">
        <v>152</v>
      </c>
      <c r="G1519" s="248"/>
      <c r="H1519" s="251">
        <v>3.9729999999999999</v>
      </c>
      <c r="I1519" s="176"/>
      <c r="L1519" s="174"/>
      <c r="M1519" s="177"/>
      <c r="N1519" s="178"/>
      <c r="O1519" s="178"/>
      <c r="P1519" s="178"/>
      <c r="Q1519" s="178"/>
      <c r="R1519" s="178"/>
      <c r="S1519" s="178"/>
      <c r="T1519" s="179"/>
      <c r="AT1519" s="175" t="s">
        <v>147</v>
      </c>
      <c r="AU1519" s="175" t="s">
        <v>85</v>
      </c>
      <c r="AV1519" s="14" t="s">
        <v>141</v>
      </c>
      <c r="AW1519" s="14" t="s">
        <v>32</v>
      </c>
      <c r="AX1519" s="14" t="s">
        <v>83</v>
      </c>
      <c r="AY1519" s="175" t="s">
        <v>134</v>
      </c>
    </row>
    <row r="1520" spans="2:65" s="1" customFormat="1" ht="24" customHeight="1" x14ac:dyDescent="0.2">
      <c r="B1520" s="151"/>
      <c r="C1520" s="232">
        <v>122</v>
      </c>
      <c r="D1520" s="232" t="s">
        <v>136</v>
      </c>
      <c r="E1520" s="233" t="s">
        <v>903</v>
      </c>
      <c r="F1520" s="234" t="s">
        <v>904</v>
      </c>
      <c r="G1520" s="235" t="s">
        <v>350</v>
      </c>
      <c r="H1520" s="236">
        <v>4.09</v>
      </c>
      <c r="I1520" s="153"/>
      <c r="J1520" s="154">
        <f>ROUND(I1520*H1520,2)</f>
        <v>0</v>
      </c>
      <c r="K1520" s="152" t="s">
        <v>140</v>
      </c>
      <c r="L1520" s="31"/>
      <c r="M1520" s="155" t="s">
        <v>1</v>
      </c>
      <c r="N1520" s="156" t="s">
        <v>40</v>
      </c>
      <c r="O1520" s="54"/>
      <c r="P1520" s="157">
        <f>O1520*H1520</f>
        <v>0</v>
      </c>
      <c r="Q1520" s="157">
        <v>0</v>
      </c>
      <c r="R1520" s="157">
        <f>Q1520*H1520</f>
        <v>0</v>
      </c>
      <c r="S1520" s="157">
        <v>0</v>
      </c>
      <c r="T1520" s="158">
        <f>S1520*H1520</f>
        <v>0</v>
      </c>
      <c r="AR1520" s="159" t="s">
        <v>141</v>
      </c>
      <c r="AT1520" s="159" t="s">
        <v>136</v>
      </c>
      <c r="AU1520" s="159" t="s">
        <v>85</v>
      </c>
      <c r="AY1520" s="16" t="s">
        <v>134</v>
      </c>
      <c r="BE1520" s="160">
        <f>IF(N1520="základní",J1520,0)</f>
        <v>0</v>
      </c>
      <c r="BF1520" s="160">
        <f>IF(N1520="snížená",J1520,0)</f>
        <v>0</v>
      </c>
      <c r="BG1520" s="160">
        <f>IF(N1520="zákl. přenesená",J1520,0)</f>
        <v>0</v>
      </c>
      <c r="BH1520" s="160">
        <f>IF(N1520="sníž. přenesená",J1520,0)</f>
        <v>0</v>
      </c>
      <c r="BI1520" s="160">
        <f>IF(N1520="nulová",J1520,0)</f>
        <v>0</v>
      </c>
      <c r="BJ1520" s="16" t="s">
        <v>83</v>
      </c>
      <c r="BK1520" s="160">
        <f>ROUND(I1520*H1520,2)</f>
        <v>0</v>
      </c>
      <c r="BL1520" s="16" t="s">
        <v>141</v>
      </c>
      <c r="BM1520" s="159" t="s">
        <v>905</v>
      </c>
    </row>
    <row r="1521" spans="2:51" s="1" customFormat="1" ht="19.5" x14ac:dyDescent="0.2">
      <c r="B1521" s="31"/>
      <c r="C1521" s="237"/>
      <c r="D1521" s="238" t="s">
        <v>143</v>
      </c>
      <c r="E1521" s="237"/>
      <c r="F1521" s="239" t="s">
        <v>906</v>
      </c>
      <c r="G1521" s="237"/>
      <c r="H1521" s="237"/>
      <c r="I1521" s="90"/>
      <c r="L1521" s="31"/>
      <c r="M1521" s="161"/>
      <c r="N1521" s="54"/>
      <c r="O1521" s="54"/>
      <c r="P1521" s="54"/>
      <c r="Q1521" s="54"/>
      <c r="R1521" s="54"/>
      <c r="S1521" s="54"/>
      <c r="T1521" s="55"/>
      <c r="AT1521" s="16" t="s">
        <v>143</v>
      </c>
      <c r="AU1521" s="16" t="s">
        <v>85</v>
      </c>
    </row>
    <row r="1522" spans="2:51" s="1" customFormat="1" ht="39" x14ac:dyDescent="0.2">
      <c r="B1522" s="31"/>
      <c r="C1522" s="237"/>
      <c r="D1522" s="238" t="s">
        <v>145</v>
      </c>
      <c r="E1522" s="237"/>
      <c r="F1522" s="240" t="s">
        <v>907</v>
      </c>
      <c r="G1522" s="237"/>
      <c r="H1522" s="237"/>
      <c r="I1522" s="90"/>
      <c r="L1522" s="31"/>
      <c r="M1522" s="161"/>
      <c r="N1522" s="54"/>
      <c r="O1522" s="54"/>
      <c r="P1522" s="54"/>
      <c r="Q1522" s="54"/>
      <c r="R1522" s="54"/>
      <c r="S1522" s="54"/>
      <c r="T1522" s="55"/>
      <c r="AT1522" s="16" t="s">
        <v>145</v>
      </c>
      <c r="AU1522" s="16" t="s">
        <v>85</v>
      </c>
    </row>
    <row r="1523" spans="2:51" s="12" customFormat="1" x14ac:dyDescent="0.2">
      <c r="B1523" s="162"/>
      <c r="C1523" s="241"/>
      <c r="D1523" s="238" t="s">
        <v>147</v>
      </c>
      <c r="E1523" s="242" t="s">
        <v>1</v>
      </c>
      <c r="F1523" s="243" t="s">
        <v>148</v>
      </c>
      <c r="G1523" s="241"/>
      <c r="H1523" s="242" t="s">
        <v>1</v>
      </c>
      <c r="I1523" s="164"/>
      <c r="L1523" s="162"/>
      <c r="M1523" s="165"/>
      <c r="N1523" s="166"/>
      <c r="O1523" s="166"/>
      <c r="P1523" s="166"/>
      <c r="Q1523" s="166"/>
      <c r="R1523" s="166"/>
      <c r="S1523" s="166"/>
      <c r="T1523" s="167"/>
      <c r="AT1523" s="163" t="s">
        <v>147</v>
      </c>
      <c r="AU1523" s="163" t="s">
        <v>85</v>
      </c>
      <c r="AV1523" s="12" t="s">
        <v>83</v>
      </c>
      <c r="AW1523" s="12" t="s">
        <v>32</v>
      </c>
      <c r="AX1523" s="12" t="s">
        <v>75</v>
      </c>
      <c r="AY1523" s="163" t="s">
        <v>134</v>
      </c>
    </row>
    <row r="1524" spans="2:51" s="12" customFormat="1" x14ac:dyDescent="0.2">
      <c r="B1524" s="162"/>
      <c r="C1524" s="241"/>
      <c r="D1524" s="238" t="s">
        <v>147</v>
      </c>
      <c r="E1524" s="242" t="s">
        <v>1</v>
      </c>
      <c r="F1524" s="243" t="s">
        <v>508</v>
      </c>
      <c r="G1524" s="241"/>
      <c r="H1524" s="242" t="s">
        <v>1</v>
      </c>
      <c r="I1524" s="164"/>
      <c r="L1524" s="162"/>
      <c r="M1524" s="165"/>
      <c r="N1524" s="166"/>
      <c r="O1524" s="166"/>
      <c r="P1524" s="166"/>
      <c r="Q1524" s="166"/>
      <c r="R1524" s="166"/>
      <c r="S1524" s="166"/>
      <c r="T1524" s="167"/>
      <c r="AT1524" s="163" t="s">
        <v>147</v>
      </c>
      <c r="AU1524" s="163" t="s">
        <v>85</v>
      </c>
      <c r="AV1524" s="12" t="s">
        <v>83</v>
      </c>
      <c r="AW1524" s="12" t="s">
        <v>32</v>
      </c>
      <c r="AX1524" s="12" t="s">
        <v>75</v>
      </c>
      <c r="AY1524" s="163" t="s">
        <v>134</v>
      </c>
    </row>
    <row r="1525" spans="2:51" s="12" customFormat="1" x14ac:dyDescent="0.2">
      <c r="B1525" s="162"/>
      <c r="C1525" s="241"/>
      <c r="D1525" s="238" t="s">
        <v>147</v>
      </c>
      <c r="E1525" s="242" t="s">
        <v>1</v>
      </c>
      <c r="F1525" s="243" t="s">
        <v>509</v>
      </c>
      <c r="G1525" s="241"/>
      <c r="H1525" s="242" t="s">
        <v>1</v>
      </c>
      <c r="I1525" s="164"/>
      <c r="L1525" s="162"/>
      <c r="M1525" s="165"/>
      <c r="N1525" s="166"/>
      <c r="O1525" s="166"/>
      <c r="P1525" s="166"/>
      <c r="Q1525" s="166"/>
      <c r="R1525" s="166"/>
      <c r="S1525" s="166"/>
      <c r="T1525" s="167"/>
      <c r="AT1525" s="163" t="s">
        <v>147</v>
      </c>
      <c r="AU1525" s="163" t="s">
        <v>85</v>
      </c>
      <c r="AV1525" s="12" t="s">
        <v>83</v>
      </c>
      <c r="AW1525" s="12" t="s">
        <v>32</v>
      </c>
      <c r="AX1525" s="12" t="s">
        <v>75</v>
      </c>
      <c r="AY1525" s="163" t="s">
        <v>134</v>
      </c>
    </row>
    <row r="1526" spans="2:51" s="12" customFormat="1" x14ac:dyDescent="0.2">
      <c r="B1526" s="162"/>
      <c r="C1526" s="241"/>
      <c r="D1526" s="238" t="s">
        <v>147</v>
      </c>
      <c r="E1526" s="242" t="s">
        <v>1</v>
      </c>
      <c r="F1526" s="243" t="s">
        <v>901</v>
      </c>
      <c r="G1526" s="241"/>
      <c r="H1526" s="242" t="s">
        <v>1</v>
      </c>
      <c r="I1526" s="164"/>
      <c r="L1526" s="162"/>
      <c r="M1526" s="165"/>
      <c r="N1526" s="166"/>
      <c r="O1526" s="166"/>
      <c r="P1526" s="166"/>
      <c r="Q1526" s="166"/>
      <c r="R1526" s="166"/>
      <c r="S1526" s="166"/>
      <c r="T1526" s="167"/>
      <c r="AT1526" s="163" t="s">
        <v>147</v>
      </c>
      <c r="AU1526" s="163" t="s">
        <v>85</v>
      </c>
      <c r="AV1526" s="12" t="s">
        <v>83</v>
      </c>
      <c r="AW1526" s="12" t="s">
        <v>32</v>
      </c>
      <c r="AX1526" s="12" t="s">
        <v>75</v>
      </c>
      <c r="AY1526" s="163" t="s">
        <v>134</v>
      </c>
    </row>
    <row r="1527" spans="2:51" s="13" customFormat="1" x14ac:dyDescent="0.2">
      <c r="B1527" s="168"/>
      <c r="C1527" s="244"/>
      <c r="D1527" s="238" t="s">
        <v>147</v>
      </c>
      <c r="E1527" s="245" t="s">
        <v>1</v>
      </c>
      <c r="F1527" s="246" t="s">
        <v>902</v>
      </c>
      <c r="G1527" s="244"/>
      <c r="H1527" s="247">
        <v>3.9729999999999999</v>
      </c>
      <c r="I1527" s="170"/>
      <c r="L1527" s="168"/>
      <c r="M1527" s="171"/>
      <c r="N1527" s="172"/>
      <c r="O1527" s="172"/>
      <c r="P1527" s="172"/>
      <c r="Q1527" s="172"/>
      <c r="R1527" s="172"/>
      <c r="S1527" s="172"/>
      <c r="T1527" s="173"/>
      <c r="AT1527" s="169" t="s">
        <v>147</v>
      </c>
      <c r="AU1527" s="169" t="s">
        <v>85</v>
      </c>
      <c r="AV1527" s="13" t="s">
        <v>85</v>
      </c>
      <c r="AW1527" s="13" t="s">
        <v>32</v>
      </c>
      <c r="AX1527" s="13" t="s">
        <v>75</v>
      </c>
      <c r="AY1527" s="169" t="s">
        <v>134</v>
      </c>
    </row>
    <row r="1528" spans="2:51" s="12" customFormat="1" x14ac:dyDescent="0.2">
      <c r="B1528" s="162"/>
      <c r="C1528" s="241"/>
      <c r="D1528" s="238" t="s">
        <v>147</v>
      </c>
      <c r="E1528" s="242" t="s">
        <v>1</v>
      </c>
      <c r="F1528" s="243" t="s">
        <v>811</v>
      </c>
      <c r="G1528" s="241"/>
      <c r="H1528" s="242" t="s">
        <v>1</v>
      </c>
      <c r="I1528" s="164"/>
      <c r="L1528" s="162"/>
      <c r="M1528" s="165"/>
      <c r="N1528" s="166"/>
      <c r="O1528" s="166"/>
      <c r="P1528" s="166"/>
      <c r="Q1528" s="166"/>
      <c r="R1528" s="166"/>
      <c r="S1528" s="166"/>
      <c r="T1528" s="167"/>
      <c r="AT1528" s="163" t="s">
        <v>147</v>
      </c>
      <c r="AU1528" s="163" t="s">
        <v>85</v>
      </c>
      <c r="AV1528" s="12" t="s">
        <v>83</v>
      </c>
      <c r="AW1528" s="12" t="s">
        <v>32</v>
      </c>
      <c r="AX1528" s="12" t="s">
        <v>75</v>
      </c>
      <c r="AY1528" s="163" t="s">
        <v>134</v>
      </c>
    </row>
    <row r="1529" spans="2:51" s="12" customFormat="1" x14ac:dyDescent="0.2">
      <c r="B1529" s="162"/>
      <c r="C1529" s="241"/>
      <c r="D1529" s="238" t="s">
        <v>147</v>
      </c>
      <c r="E1529" s="242" t="s">
        <v>1</v>
      </c>
      <c r="F1529" s="243" t="s">
        <v>812</v>
      </c>
      <c r="G1529" s="241"/>
      <c r="H1529" s="242" t="s">
        <v>1</v>
      </c>
      <c r="I1529" s="164"/>
      <c r="L1529" s="162"/>
      <c r="M1529" s="165"/>
      <c r="N1529" s="166"/>
      <c r="O1529" s="166"/>
      <c r="P1529" s="166"/>
      <c r="Q1529" s="166"/>
      <c r="R1529" s="166"/>
      <c r="S1529" s="166"/>
      <c r="T1529" s="167"/>
      <c r="AT1529" s="163" t="s">
        <v>147</v>
      </c>
      <c r="AU1529" s="163" t="s">
        <v>85</v>
      </c>
      <c r="AV1529" s="12" t="s">
        <v>83</v>
      </c>
      <c r="AW1529" s="12" t="s">
        <v>32</v>
      </c>
      <c r="AX1529" s="12" t="s">
        <v>75</v>
      </c>
      <c r="AY1529" s="163" t="s">
        <v>134</v>
      </c>
    </row>
    <row r="1530" spans="2:51" s="12" customFormat="1" x14ac:dyDescent="0.2">
      <c r="B1530" s="162"/>
      <c r="C1530" s="241"/>
      <c r="D1530" s="238" t="s">
        <v>147</v>
      </c>
      <c r="E1530" s="242" t="s">
        <v>1</v>
      </c>
      <c r="F1530" s="243" t="s">
        <v>894</v>
      </c>
      <c r="G1530" s="241"/>
      <c r="H1530" s="242" t="s">
        <v>1</v>
      </c>
      <c r="I1530" s="164"/>
      <c r="L1530" s="162"/>
      <c r="M1530" s="165"/>
      <c r="N1530" s="166"/>
      <c r="O1530" s="166"/>
      <c r="P1530" s="166"/>
      <c r="Q1530" s="166"/>
      <c r="R1530" s="166"/>
      <c r="S1530" s="166"/>
      <c r="T1530" s="167"/>
      <c r="AT1530" s="163" t="s">
        <v>147</v>
      </c>
      <c r="AU1530" s="163" t="s">
        <v>85</v>
      </c>
      <c r="AV1530" s="12" t="s">
        <v>83</v>
      </c>
      <c r="AW1530" s="12" t="s">
        <v>32</v>
      </c>
      <c r="AX1530" s="12" t="s">
        <v>75</v>
      </c>
      <c r="AY1530" s="163" t="s">
        <v>134</v>
      </c>
    </row>
    <row r="1531" spans="2:51" s="13" customFormat="1" x14ac:dyDescent="0.2">
      <c r="B1531" s="168"/>
      <c r="C1531" s="244"/>
      <c r="D1531" s="238" t="s">
        <v>147</v>
      </c>
      <c r="E1531" s="245" t="s">
        <v>1</v>
      </c>
      <c r="F1531" s="246" t="s">
        <v>895</v>
      </c>
      <c r="G1531" s="244"/>
      <c r="H1531" s="247">
        <v>0.1</v>
      </c>
      <c r="I1531" s="170"/>
      <c r="L1531" s="168"/>
      <c r="M1531" s="171"/>
      <c r="N1531" s="172"/>
      <c r="O1531" s="172"/>
      <c r="P1531" s="172"/>
      <c r="Q1531" s="172"/>
      <c r="R1531" s="172"/>
      <c r="S1531" s="172"/>
      <c r="T1531" s="173"/>
      <c r="AT1531" s="169" t="s">
        <v>147</v>
      </c>
      <c r="AU1531" s="169" t="s">
        <v>85</v>
      </c>
      <c r="AV1531" s="13" t="s">
        <v>85</v>
      </c>
      <c r="AW1531" s="13" t="s">
        <v>32</v>
      </c>
      <c r="AX1531" s="13" t="s">
        <v>75</v>
      </c>
      <c r="AY1531" s="169" t="s">
        <v>134</v>
      </c>
    </row>
    <row r="1532" spans="2:51" s="12" customFormat="1" x14ac:dyDescent="0.2">
      <c r="B1532" s="162"/>
      <c r="C1532" s="241"/>
      <c r="D1532" s="238" t="s">
        <v>147</v>
      </c>
      <c r="E1532" s="242" t="s">
        <v>1</v>
      </c>
      <c r="F1532" s="243" t="s">
        <v>587</v>
      </c>
      <c r="G1532" s="241"/>
      <c r="H1532" s="242" t="s">
        <v>1</v>
      </c>
      <c r="I1532" s="164"/>
      <c r="L1532" s="162"/>
      <c r="M1532" s="165"/>
      <c r="N1532" s="166"/>
      <c r="O1532" s="166"/>
      <c r="P1532" s="166"/>
      <c r="Q1532" s="166"/>
      <c r="R1532" s="166"/>
      <c r="S1532" s="166"/>
      <c r="T1532" s="167"/>
      <c r="AT1532" s="163" t="s">
        <v>147</v>
      </c>
      <c r="AU1532" s="163" t="s">
        <v>85</v>
      </c>
      <c r="AV1532" s="12" t="s">
        <v>83</v>
      </c>
      <c r="AW1532" s="12" t="s">
        <v>32</v>
      </c>
      <c r="AX1532" s="12" t="s">
        <v>75</v>
      </c>
      <c r="AY1532" s="163" t="s">
        <v>134</v>
      </c>
    </row>
    <row r="1533" spans="2:51" s="12" customFormat="1" x14ac:dyDescent="0.2">
      <c r="B1533" s="162"/>
      <c r="C1533" s="241"/>
      <c r="D1533" s="238" t="s">
        <v>147</v>
      </c>
      <c r="E1533" s="242" t="s">
        <v>1</v>
      </c>
      <c r="F1533" s="243" t="s">
        <v>588</v>
      </c>
      <c r="G1533" s="241"/>
      <c r="H1533" s="242" t="s">
        <v>1</v>
      </c>
      <c r="I1533" s="164"/>
      <c r="L1533" s="162"/>
      <c r="M1533" s="165"/>
      <c r="N1533" s="166"/>
      <c r="O1533" s="166"/>
      <c r="P1533" s="166"/>
      <c r="Q1533" s="166"/>
      <c r="R1533" s="166"/>
      <c r="S1533" s="166"/>
      <c r="T1533" s="167"/>
      <c r="AT1533" s="163" t="s">
        <v>147</v>
      </c>
      <c r="AU1533" s="163" t="s">
        <v>85</v>
      </c>
      <c r="AV1533" s="12" t="s">
        <v>83</v>
      </c>
      <c r="AW1533" s="12" t="s">
        <v>32</v>
      </c>
      <c r="AX1533" s="12" t="s">
        <v>75</v>
      </c>
      <c r="AY1533" s="163" t="s">
        <v>134</v>
      </c>
    </row>
    <row r="1534" spans="2:51" s="12" customFormat="1" x14ac:dyDescent="0.2">
      <c r="B1534" s="162"/>
      <c r="C1534" s="241"/>
      <c r="D1534" s="238" t="s">
        <v>147</v>
      </c>
      <c r="E1534" s="242" t="s">
        <v>1</v>
      </c>
      <c r="F1534" s="243" t="s">
        <v>888</v>
      </c>
      <c r="G1534" s="241"/>
      <c r="H1534" s="242" t="s">
        <v>1</v>
      </c>
      <c r="I1534" s="164"/>
      <c r="L1534" s="162"/>
      <c r="M1534" s="165"/>
      <c r="N1534" s="166"/>
      <c r="O1534" s="166"/>
      <c r="P1534" s="166"/>
      <c r="Q1534" s="166"/>
      <c r="R1534" s="166"/>
      <c r="S1534" s="166"/>
      <c r="T1534" s="167"/>
      <c r="AT1534" s="163" t="s">
        <v>147</v>
      </c>
      <c r="AU1534" s="163" t="s">
        <v>85</v>
      </c>
      <c r="AV1534" s="12" t="s">
        <v>83</v>
      </c>
      <c r="AW1534" s="12" t="s">
        <v>32</v>
      </c>
      <c r="AX1534" s="12" t="s">
        <v>75</v>
      </c>
      <c r="AY1534" s="163" t="s">
        <v>134</v>
      </c>
    </row>
    <row r="1535" spans="2:51" s="13" customFormat="1" x14ac:dyDescent="0.2">
      <c r="B1535" s="168"/>
      <c r="C1535" s="244"/>
      <c r="D1535" s="238" t="s">
        <v>147</v>
      </c>
      <c r="E1535" s="245" t="s">
        <v>1</v>
      </c>
      <c r="F1535" s="246" t="s">
        <v>889</v>
      </c>
      <c r="G1535" s="244"/>
      <c r="H1535" s="247">
        <v>1.7000000000000001E-2</v>
      </c>
      <c r="I1535" s="170"/>
      <c r="L1535" s="168"/>
      <c r="M1535" s="171"/>
      <c r="N1535" s="172"/>
      <c r="O1535" s="172"/>
      <c r="P1535" s="172"/>
      <c r="Q1535" s="172"/>
      <c r="R1535" s="172"/>
      <c r="S1535" s="172"/>
      <c r="T1535" s="173"/>
      <c r="AT1535" s="169" t="s">
        <v>147</v>
      </c>
      <c r="AU1535" s="169" t="s">
        <v>85</v>
      </c>
      <c r="AV1535" s="13" t="s">
        <v>85</v>
      </c>
      <c r="AW1535" s="13" t="s">
        <v>32</v>
      </c>
      <c r="AX1535" s="13" t="s">
        <v>75</v>
      </c>
      <c r="AY1535" s="169" t="s">
        <v>134</v>
      </c>
    </row>
    <row r="1536" spans="2:51" s="14" customFormat="1" x14ac:dyDescent="0.2">
      <c r="B1536" s="174"/>
      <c r="C1536" s="248"/>
      <c r="D1536" s="238" t="s">
        <v>147</v>
      </c>
      <c r="E1536" s="249" t="s">
        <v>1</v>
      </c>
      <c r="F1536" s="250" t="s">
        <v>152</v>
      </c>
      <c r="G1536" s="248"/>
      <c r="H1536" s="251">
        <v>4.09</v>
      </c>
      <c r="I1536" s="176"/>
      <c r="L1536" s="174"/>
      <c r="M1536" s="177"/>
      <c r="N1536" s="178"/>
      <c r="O1536" s="178"/>
      <c r="P1536" s="178"/>
      <c r="Q1536" s="178"/>
      <c r="R1536" s="178"/>
      <c r="S1536" s="178"/>
      <c r="T1536" s="179"/>
      <c r="AT1536" s="175" t="s">
        <v>147</v>
      </c>
      <c r="AU1536" s="175" t="s">
        <v>85</v>
      </c>
      <c r="AV1536" s="14" t="s">
        <v>141</v>
      </c>
      <c r="AW1536" s="14" t="s">
        <v>32</v>
      </c>
      <c r="AX1536" s="14" t="s">
        <v>83</v>
      </c>
      <c r="AY1536" s="175" t="s">
        <v>134</v>
      </c>
    </row>
    <row r="1537" spans="2:65" s="11" customFormat="1" ht="22.9" customHeight="1" x14ac:dyDescent="0.2">
      <c r="B1537" s="138"/>
      <c r="C1537" s="258"/>
      <c r="D1537" s="259" t="s">
        <v>74</v>
      </c>
      <c r="E1537" s="260" t="s">
        <v>908</v>
      </c>
      <c r="F1537" s="260" t="s">
        <v>909</v>
      </c>
      <c r="G1537" s="258"/>
      <c r="H1537" s="258"/>
      <c r="I1537" s="141"/>
      <c r="J1537" s="150">
        <f>BK1537</f>
        <v>0</v>
      </c>
      <c r="L1537" s="138"/>
      <c r="M1537" s="143"/>
      <c r="N1537" s="144"/>
      <c r="O1537" s="144"/>
      <c r="P1537" s="145">
        <f>SUM(P1538:P1540)</f>
        <v>0</v>
      </c>
      <c r="Q1537" s="144"/>
      <c r="R1537" s="145">
        <f>SUM(R1538:R1540)</f>
        <v>0</v>
      </c>
      <c r="S1537" s="144"/>
      <c r="T1537" s="146">
        <f>SUM(T1538:T1540)</f>
        <v>0</v>
      </c>
      <c r="AR1537" s="139" t="s">
        <v>83</v>
      </c>
      <c r="AT1537" s="147" t="s">
        <v>74</v>
      </c>
      <c r="AU1537" s="147" t="s">
        <v>83</v>
      </c>
      <c r="AY1537" s="139" t="s">
        <v>134</v>
      </c>
      <c r="BK1537" s="148">
        <f>SUM(BK1538:BK1540)</f>
        <v>0</v>
      </c>
    </row>
    <row r="1538" spans="2:65" s="1" customFormat="1" ht="24" customHeight="1" x14ac:dyDescent="0.2">
      <c r="B1538" s="151"/>
      <c r="C1538" s="232">
        <v>123</v>
      </c>
      <c r="D1538" s="232" t="s">
        <v>136</v>
      </c>
      <c r="E1538" s="233" t="s">
        <v>910</v>
      </c>
      <c r="F1538" s="234" t="s">
        <v>911</v>
      </c>
      <c r="G1538" s="235" t="s">
        <v>350</v>
      </c>
      <c r="H1538" s="236">
        <v>518.88</v>
      </c>
      <c r="I1538" s="153"/>
      <c r="J1538" s="154">
        <f>ROUND(I1538*H1538,2)</f>
        <v>0</v>
      </c>
      <c r="K1538" s="152" t="s">
        <v>140</v>
      </c>
      <c r="L1538" s="31"/>
      <c r="M1538" s="155" t="s">
        <v>1</v>
      </c>
      <c r="N1538" s="156" t="s">
        <v>40</v>
      </c>
      <c r="O1538" s="54"/>
      <c r="P1538" s="157">
        <f>O1538*H1538</f>
        <v>0</v>
      </c>
      <c r="Q1538" s="157">
        <v>0</v>
      </c>
      <c r="R1538" s="157">
        <f>Q1538*H1538</f>
        <v>0</v>
      </c>
      <c r="S1538" s="157">
        <v>0</v>
      </c>
      <c r="T1538" s="158">
        <f>S1538*H1538</f>
        <v>0</v>
      </c>
      <c r="AR1538" s="159" t="s">
        <v>141</v>
      </c>
      <c r="AT1538" s="159" t="s">
        <v>136</v>
      </c>
      <c r="AU1538" s="159" t="s">
        <v>85</v>
      </c>
      <c r="AY1538" s="16" t="s">
        <v>134</v>
      </c>
      <c r="BE1538" s="160">
        <f>IF(N1538="základní",J1538,0)</f>
        <v>0</v>
      </c>
      <c r="BF1538" s="160">
        <f>IF(N1538="snížená",J1538,0)</f>
        <v>0</v>
      </c>
      <c r="BG1538" s="160">
        <f>IF(N1538="zákl. přenesená",J1538,0)</f>
        <v>0</v>
      </c>
      <c r="BH1538" s="160">
        <f>IF(N1538="sníž. přenesená",J1538,0)</f>
        <v>0</v>
      </c>
      <c r="BI1538" s="160">
        <f>IF(N1538="nulová",J1538,0)</f>
        <v>0</v>
      </c>
      <c r="BJ1538" s="16" t="s">
        <v>83</v>
      </c>
      <c r="BK1538" s="160">
        <f>ROUND(I1538*H1538,2)</f>
        <v>0</v>
      </c>
      <c r="BL1538" s="16" t="s">
        <v>141</v>
      </c>
      <c r="BM1538" s="159" t="s">
        <v>912</v>
      </c>
    </row>
    <row r="1539" spans="2:65" s="1" customFormat="1" ht="29.25" x14ac:dyDescent="0.2">
      <c r="B1539" s="31"/>
      <c r="C1539" s="237"/>
      <c r="D1539" s="238" t="s">
        <v>143</v>
      </c>
      <c r="E1539" s="237"/>
      <c r="F1539" s="239" t="s">
        <v>913</v>
      </c>
      <c r="G1539" s="237"/>
      <c r="H1539" s="237"/>
      <c r="I1539" s="90"/>
      <c r="L1539" s="31"/>
      <c r="M1539" s="161"/>
      <c r="N1539" s="54"/>
      <c r="O1539" s="54"/>
      <c r="P1539" s="54"/>
      <c r="Q1539" s="54"/>
      <c r="R1539" s="54"/>
      <c r="S1539" s="54"/>
      <c r="T1539" s="55"/>
      <c r="AT1539" s="16" t="s">
        <v>143</v>
      </c>
      <c r="AU1539" s="16" t="s">
        <v>85</v>
      </c>
    </row>
    <row r="1540" spans="2:65" s="1" customFormat="1" ht="48.75" x14ac:dyDescent="0.2">
      <c r="B1540" s="31"/>
      <c r="C1540" s="237"/>
      <c r="D1540" s="238" t="s">
        <v>145</v>
      </c>
      <c r="E1540" s="237"/>
      <c r="F1540" s="240" t="s">
        <v>914</v>
      </c>
      <c r="G1540" s="237"/>
      <c r="H1540" s="237"/>
      <c r="I1540" s="90"/>
      <c r="L1540" s="31"/>
      <c r="M1540" s="161"/>
      <c r="N1540" s="54"/>
      <c r="O1540" s="54"/>
      <c r="P1540" s="54"/>
      <c r="Q1540" s="54"/>
      <c r="R1540" s="54"/>
      <c r="S1540" s="54"/>
      <c r="T1540" s="55"/>
      <c r="AT1540" s="16" t="s">
        <v>145</v>
      </c>
      <c r="AU1540" s="16" t="s">
        <v>85</v>
      </c>
    </row>
    <row r="1541" spans="2:65" s="11" customFormat="1" ht="25.9" customHeight="1" x14ac:dyDescent="0.2">
      <c r="B1541" s="138"/>
      <c r="C1541" s="258"/>
      <c r="D1541" s="259" t="s">
        <v>74</v>
      </c>
      <c r="E1541" s="261" t="s">
        <v>915</v>
      </c>
      <c r="F1541" s="261" t="s">
        <v>916</v>
      </c>
      <c r="G1541" s="258"/>
      <c r="H1541" s="258"/>
      <c r="I1541" s="141"/>
      <c r="J1541" s="142">
        <f>BK1541</f>
        <v>0</v>
      </c>
      <c r="L1541" s="138"/>
      <c r="M1541" s="143"/>
      <c r="N1541" s="144"/>
      <c r="O1541" s="144"/>
      <c r="P1541" s="145">
        <f>P1542+P1560</f>
        <v>0</v>
      </c>
      <c r="Q1541" s="144"/>
      <c r="R1541" s="145">
        <f>R1542+R1560</f>
        <v>5.4599999999999996E-3</v>
      </c>
      <c r="S1541" s="144"/>
      <c r="T1541" s="146">
        <f>T1542+T1560</f>
        <v>0</v>
      </c>
      <c r="AR1541" s="139" t="s">
        <v>85</v>
      </c>
      <c r="AT1541" s="147" t="s">
        <v>74</v>
      </c>
      <c r="AU1541" s="147" t="s">
        <v>75</v>
      </c>
      <c r="AY1541" s="139" t="s">
        <v>134</v>
      </c>
      <c r="BK1541" s="148">
        <f>BK1542+BK1560</f>
        <v>0</v>
      </c>
    </row>
    <row r="1542" spans="2:65" s="11" customFormat="1" ht="22.9" customHeight="1" x14ac:dyDescent="0.2">
      <c r="B1542" s="138"/>
      <c r="C1542" s="258"/>
      <c r="D1542" s="259" t="s">
        <v>74</v>
      </c>
      <c r="E1542" s="260" t="s">
        <v>917</v>
      </c>
      <c r="F1542" s="260" t="s">
        <v>918</v>
      </c>
      <c r="G1542" s="258"/>
      <c r="H1542" s="258"/>
      <c r="I1542" s="141"/>
      <c r="J1542" s="150">
        <f>BK1542</f>
        <v>0</v>
      </c>
      <c r="L1542" s="138"/>
      <c r="M1542" s="143"/>
      <c r="N1542" s="144"/>
      <c r="O1542" s="144"/>
      <c r="P1542" s="145">
        <f>SUM(P1543:P1559)</f>
        <v>0</v>
      </c>
      <c r="Q1542" s="144"/>
      <c r="R1542" s="145">
        <f>SUM(R1543:R1559)</f>
        <v>3.9399999999999999E-3</v>
      </c>
      <c r="S1542" s="144"/>
      <c r="T1542" s="146">
        <f>SUM(T1543:T1559)</f>
        <v>0</v>
      </c>
      <c r="AR1542" s="139" t="s">
        <v>85</v>
      </c>
      <c r="AT1542" s="147" t="s">
        <v>74</v>
      </c>
      <c r="AU1542" s="147" t="s">
        <v>83</v>
      </c>
      <c r="AY1542" s="139" t="s">
        <v>134</v>
      </c>
      <c r="BK1542" s="148">
        <f>SUM(BK1543:BK1559)</f>
        <v>0</v>
      </c>
    </row>
    <row r="1543" spans="2:65" s="1" customFormat="1" ht="24" customHeight="1" x14ac:dyDescent="0.2">
      <c r="B1543" s="151"/>
      <c r="C1543" s="232">
        <v>124</v>
      </c>
      <c r="D1543" s="232" t="s">
        <v>136</v>
      </c>
      <c r="E1543" s="233" t="s">
        <v>919</v>
      </c>
      <c r="F1543" s="234" t="s">
        <v>920</v>
      </c>
      <c r="G1543" s="235" t="s">
        <v>493</v>
      </c>
      <c r="H1543" s="236">
        <v>2</v>
      </c>
      <c r="I1543" s="153"/>
      <c r="J1543" s="154">
        <f>ROUND(I1543*H1543,2)</f>
        <v>0</v>
      </c>
      <c r="K1543" s="152" t="s">
        <v>140</v>
      </c>
      <c r="L1543" s="31"/>
      <c r="M1543" s="155" t="s">
        <v>1</v>
      </c>
      <c r="N1543" s="156" t="s">
        <v>40</v>
      </c>
      <c r="O1543" s="54"/>
      <c r="P1543" s="157">
        <f>O1543*H1543</f>
        <v>0</v>
      </c>
      <c r="Q1543" s="157">
        <v>4.0999999999999999E-4</v>
      </c>
      <c r="R1543" s="157">
        <f>Q1543*H1543</f>
        <v>8.1999999999999998E-4</v>
      </c>
      <c r="S1543" s="157">
        <v>0</v>
      </c>
      <c r="T1543" s="158">
        <f>S1543*H1543</f>
        <v>0</v>
      </c>
      <c r="AR1543" s="159" t="s">
        <v>282</v>
      </c>
      <c r="AT1543" s="159" t="s">
        <v>136</v>
      </c>
      <c r="AU1543" s="159" t="s">
        <v>85</v>
      </c>
      <c r="AY1543" s="16" t="s">
        <v>134</v>
      </c>
      <c r="BE1543" s="160">
        <f>IF(N1543="základní",J1543,0)</f>
        <v>0</v>
      </c>
      <c r="BF1543" s="160">
        <f>IF(N1543="snížená",J1543,0)</f>
        <v>0</v>
      </c>
      <c r="BG1543" s="160">
        <f>IF(N1543="zákl. přenesená",J1543,0)</f>
        <v>0</v>
      </c>
      <c r="BH1543" s="160">
        <f>IF(N1543="sníž. přenesená",J1543,0)</f>
        <v>0</v>
      </c>
      <c r="BI1543" s="160">
        <f>IF(N1543="nulová",J1543,0)</f>
        <v>0</v>
      </c>
      <c r="BJ1543" s="16" t="s">
        <v>83</v>
      </c>
      <c r="BK1543" s="160">
        <f>ROUND(I1543*H1543,2)</f>
        <v>0</v>
      </c>
      <c r="BL1543" s="16" t="s">
        <v>282</v>
      </c>
      <c r="BM1543" s="159" t="s">
        <v>921</v>
      </c>
    </row>
    <row r="1544" spans="2:65" s="1" customFormat="1" x14ac:dyDescent="0.2">
      <c r="B1544" s="31"/>
      <c r="C1544" s="237"/>
      <c r="D1544" s="238" t="s">
        <v>143</v>
      </c>
      <c r="E1544" s="237"/>
      <c r="F1544" s="239" t="s">
        <v>920</v>
      </c>
      <c r="G1544" s="237"/>
      <c r="H1544" s="237"/>
      <c r="I1544" s="90"/>
      <c r="L1544" s="31"/>
      <c r="M1544" s="161"/>
      <c r="N1544" s="54"/>
      <c r="O1544" s="54"/>
      <c r="P1544" s="54"/>
      <c r="Q1544" s="54"/>
      <c r="R1544" s="54"/>
      <c r="S1544" s="54"/>
      <c r="T1544" s="55"/>
      <c r="AT1544" s="16" t="s">
        <v>143</v>
      </c>
      <c r="AU1544" s="16" t="s">
        <v>85</v>
      </c>
    </row>
    <row r="1545" spans="2:65" s="12" customFormat="1" x14ac:dyDescent="0.2">
      <c r="B1545" s="162"/>
      <c r="C1545" s="241"/>
      <c r="D1545" s="238" t="s">
        <v>147</v>
      </c>
      <c r="E1545" s="242" t="s">
        <v>1</v>
      </c>
      <c r="F1545" s="243" t="s">
        <v>148</v>
      </c>
      <c r="G1545" s="241"/>
      <c r="H1545" s="242" t="s">
        <v>1</v>
      </c>
      <c r="I1545" s="164"/>
      <c r="L1545" s="162"/>
      <c r="M1545" s="165"/>
      <c r="N1545" s="166"/>
      <c r="O1545" s="166"/>
      <c r="P1545" s="166"/>
      <c r="Q1545" s="166"/>
      <c r="R1545" s="166"/>
      <c r="S1545" s="166"/>
      <c r="T1545" s="167"/>
      <c r="AT1545" s="163" t="s">
        <v>147</v>
      </c>
      <c r="AU1545" s="163" t="s">
        <v>85</v>
      </c>
      <c r="AV1545" s="12" t="s">
        <v>83</v>
      </c>
      <c r="AW1545" s="12" t="s">
        <v>32</v>
      </c>
      <c r="AX1545" s="12" t="s">
        <v>75</v>
      </c>
      <c r="AY1545" s="163" t="s">
        <v>134</v>
      </c>
    </row>
    <row r="1546" spans="2:65" s="12" customFormat="1" ht="22.5" x14ac:dyDescent="0.2">
      <c r="B1546" s="162"/>
      <c r="C1546" s="241"/>
      <c r="D1546" s="238" t="s">
        <v>147</v>
      </c>
      <c r="E1546" s="242" t="s">
        <v>1</v>
      </c>
      <c r="F1546" s="243" t="s">
        <v>922</v>
      </c>
      <c r="G1546" s="241"/>
      <c r="H1546" s="242" t="s">
        <v>1</v>
      </c>
      <c r="I1546" s="164"/>
      <c r="L1546" s="162"/>
      <c r="M1546" s="165"/>
      <c r="N1546" s="166"/>
      <c r="O1546" s="166"/>
      <c r="P1546" s="166"/>
      <c r="Q1546" s="166"/>
      <c r="R1546" s="166"/>
      <c r="S1546" s="166"/>
      <c r="T1546" s="167"/>
      <c r="AT1546" s="163" t="s">
        <v>147</v>
      </c>
      <c r="AU1546" s="163" t="s">
        <v>85</v>
      </c>
      <c r="AV1546" s="12" t="s">
        <v>83</v>
      </c>
      <c r="AW1546" s="12" t="s">
        <v>32</v>
      </c>
      <c r="AX1546" s="12" t="s">
        <v>75</v>
      </c>
      <c r="AY1546" s="163" t="s">
        <v>134</v>
      </c>
    </row>
    <row r="1547" spans="2:65" s="12" customFormat="1" ht="22.5" x14ac:dyDescent="0.2">
      <c r="B1547" s="162"/>
      <c r="C1547" s="241"/>
      <c r="D1547" s="238" t="s">
        <v>147</v>
      </c>
      <c r="E1547" s="242" t="s">
        <v>1</v>
      </c>
      <c r="F1547" s="243" t="s">
        <v>923</v>
      </c>
      <c r="G1547" s="241"/>
      <c r="H1547" s="242" t="s">
        <v>1</v>
      </c>
      <c r="I1547" s="164"/>
      <c r="L1547" s="162"/>
      <c r="M1547" s="165"/>
      <c r="N1547" s="166"/>
      <c r="O1547" s="166"/>
      <c r="P1547" s="166"/>
      <c r="Q1547" s="166"/>
      <c r="R1547" s="166"/>
      <c r="S1547" s="166"/>
      <c r="T1547" s="167"/>
      <c r="AT1547" s="163" t="s">
        <v>147</v>
      </c>
      <c r="AU1547" s="163" t="s">
        <v>85</v>
      </c>
      <c r="AV1547" s="12" t="s">
        <v>83</v>
      </c>
      <c r="AW1547" s="12" t="s">
        <v>32</v>
      </c>
      <c r="AX1547" s="12" t="s">
        <v>75</v>
      </c>
      <c r="AY1547" s="163" t="s">
        <v>134</v>
      </c>
    </row>
    <row r="1548" spans="2:65" s="13" customFormat="1" x14ac:dyDescent="0.2">
      <c r="B1548" s="168"/>
      <c r="C1548" s="244"/>
      <c r="D1548" s="238" t="s">
        <v>147</v>
      </c>
      <c r="E1548" s="245" t="s">
        <v>1</v>
      </c>
      <c r="F1548" s="246" t="s">
        <v>85</v>
      </c>
      <c r="G1548" s="244"/>
      <c r="H1548" s="247">
        <v>2</v>
      </c>
      <c r="I1548" s="170"/>
      <c r="L1548" s="168"/>
      <c r="M1548" s="171"/>
      <c r="N1548" s="172"/>
      <c r="O1548" s="172"/>
      <c r="P1548" s="172"/>
      <c r="Q1548" s="172"/>
      <c r="R1548" s="172"/>
      <c r="S1548" s="172"/>
      <c r="T1548" s="173"/>
      <c r="AT1548" s="169" t="s">
        <v>147</v>
      </c>
      <c r="AU1548" s="169" t="s">
        <v>85</v>
      </c>
      <c r="AV1548" s="13" t="s">
        <v>85</v>
      </c>
      <c r="AW1548" s="13" t="s">
        <v>32</v>
      </c>
      <c r="AX1548" s="13" t="s">
        <v>75</v>
      </c>
      <c r="AY1548" s="169" t="s">
        <v>134</v>
      </c>
    </row>
    <row r="1549" spans="2:65" s="14" customFormat="1" x14ac:dyDescent="0.2">
      <c r="B1549" s="174"/>
      <c r="C1549" s="248"/>
      <c r="D1549" s="238" t="s">
        <v>147</v>
      </c>
      <c r="E1549" s="249" t="s">
        <v>1</v>
      </c>
      <c r="F1549" s="250" t="s">
        <v>152</v>
      </c>
      <c r="G1549" s="248"/>
      <c r="H1549" s="251">
        <v>2</v>
      </c>
      <c r="I1549" s="176"/>
      <c r="L1549" s="174"/>
      <c r="M1549" s="177"/>
      <c r="N1549" s="178"/>
      <c r="O1549" s="178"/>
      <c r="P1549" s="178"/>
      <c r="Q1549" s="178"/>
      <c r="R1549" s="178"/>
      <c r="S1549" s="178"/>
      <c r="T1549" s="179"/>
      <c r="AT1549" s="175" t="s">
        <v>147</v>
      </c>
      <c r="AU1549" s="175" t="s">
        <v>85</v>
      </c>
      <c r="AV1549" s="14" t="s">
        <v>141</v>
      </c>
      <c r="AW1549" s="14" t="s">
        <v>32</v>
      </c>
      <c r="AX1549" s="14" t="s">
        <v>83</v>
      </c>
      <c r="AY1549" s="175" t="s">
        <v>134</v>
      </c>
    </row>
    <row r="1550" spans="2:65" s="1" customFormat="1" ht="24" customHeight="1" x14ac:dyDescent="0.2">
      <c r="B1550" s="151"/>
      <c r="C1550" s="253">
        <v>125</v>
      </c>
      <c r="D1550" s="253" t="s">
        <v>347</v>
      </c>
      <c r="E1550" s="254" t="s">
        <v>924</v>
      </c>
      <c r="F1550" s="255" t="s">
        <v>925</v>
      </c>
      <c r="G1550" s="256" t="s">
        <v>493</v>
      </c>
      <c r="H1550" s="257">
        <v>2</v>
      </c>
      <c r="I1550" s="181"/>
      <c r="J1550" s="182">
        <f>ROUND(I1550*H1550,2)</f>
        <v>0</v>
      </c>
      <c r="K1550" s="180" t="s">
        <v>389</v>
      </c>
      <c r="L1550" s="183"/>
      <c r="M1550" s="184" t="s">
        <v>1</v>
      </c>
      <c r="N1550" s="185" t="s">
        <v>40</v>
      </c>
      <c r="O1550" s="54"/>
      <c r="P1550" s="157">
        <f>O1550*H1550</f>
        <v>0</v>
      </c>
      <c r="Q1550" s="157">
        <v>1.56E-3</v>
      </c>
      <c r="R1550" s="157">
        <f>Q1550*H1550</f>
        <v>3.1199999999999999E-3</v>
      </c>
      <c r="S1550" s="157">
        <v>0</v>
      </c>
      <c r="T1550" s="158">
        <f>S1550*H1550</f>
        <v>0</v>
      </c>
      <c r="AR1550" s="159" t="s">
        <v>401</v>
      </c>
      <c r="AT1550" s="159" t="s">
        <v>347</v>
      </c>
      <c r="AU1550" s="159" t="s">
        <v>85</v>
      </c>
      <c r="AY1550" s="16" t="s">
        <v>134</v>
      </c>
      <c r="BE1550" s="160">
        <f>IF(N1550="základní",J1550,0)</f>
        <v>0</v>
      </c>
      <c r="BF1550" s="160">
        <f>IF(N1550="snížená",J1550,0)</f>
        <v>0</v>
      </c>
      <c r="BG1550" s="160">
        <f>IF(N1550="zákl. přenesená",J1550,0)</f>
        <v>0</v>
      </c>
      <c r="BH1550" s="160">
        <f>IF(N1550="sníž. přenesená",J1550,0)</f>
        <v>0</v>
      </c>
      <c r="BI1550" s="160">
        <f>IF(N1550="nulová",J1550,0)</f>
        <v>0</v>
      </c>
      <c r="BJ1550" s="16" t="s">
        <v>83</v>
      </c>
      <c r="BK1550" s="160">
        <f>ROUND(I1550*H1550,2)</f>
        <v>0</v>
      </c>
      <c r="BL1550" s="16" t="s">
        <v>282</v>
      </c>
      <c r="BM1550" s="159" t="s">
        <v>926</v>
      </c>
    </row>
    <row r="1551" spans="2:65" s="1" customFormat="1" ht="19.5" x14ac:dyDescent="0.2">
      <c r="B1551" s="31"/>
      <c r="C1551" s="237"/>
      <c r="D1551" s="238" t="s">
        <v>143</v>
      </c>
      <c r="E1551" s="237"/>
      <c r="F1551" s="239" t="s">
        <v>925</v>
      </c>
      <c r="G1551" s="237"/>
      <c r="H1551" s="237"/>
      <c r="I1551" s="90"/>
      <c r="L1551" s="31"/>
      <c r="M1551" s="161"/>
      <c r="N1551" s="54"/>
      <c r="O1551" s="54"/>
      <c r="P1551" s="54"/>
      <c r="Q1551" s="54"/>
      <c r="R1551" s="54"/>
      <c r="S1551" s="54"/>
      <c r="T1551" s="55"/>
      <c r="AT1551" s="16" t="s">
        <v>143</v>
      </c>
      <c r="AU1551" s="16" t="s">
        <v>85</v>
      </c>
    </row>
    <row r="1552" spans="2:65" s="12" customFormat="1" x14ac:dyDescent="0.2">
      <c r="B1552" s="162"/>
      <c r="C1552" s="241"/>
      <c r="D1552" s="238" t="s">
        <v>147</v>
      </c>
      <c r="E1552" s="242" t="s">
        <v>1</v>
      </c>
      <c r="F1552" s="243" t="s">
        <v>148</v>
      </c>
      <c r="G1552" s="241"/>
      <c r="H1552" s="242" t="s">
        <v>1</v>
      </c>
      <c r="I1552" s="164"/>
      <c r="L1552" s="162"/>
      <c r="M1552" s="165"/>
      <c r="N1552" s="166"/>
      <c r="O1552" s="166"/>
      <c r="P1552" s="166"/>
      <c r="Q1552" s="166"/>
      <c r="R1552" s="166"/>
      <c r="S1552" s="166"/>
      <c r="T1552" s="167"/>
      <c r="AT1552" s="163" t="s">
        <v>147</v>
      </c>
      <c r="AU1552" s="163" t="s">
        <v>85</v>
      </c>
      <c r="AV1552" s="12" t="s">
        <v>83</v>
      </c>
      <c r="AW1552" s="12" t="s">
        <v>32</v>
      </c>
      <c r="AX1552" s="12" t="s">
        <v>75</v>
      </c>
      <c r="AY1552" s="163" t="s">
        <v>134</v>
      </c>
    </row>
    <row r="1553" spans="2:65" s="12" customFormat="1" ht="22.5" x14ac:dyDescent="0.2">
      <c r="B1553" s="162"/>
      <c r="C1553" s="241"/>
      <c r="D1553" s="238" t="s">
        <v>147</v>
      </c>
      <c r="E1553" s="242" t="s">
        <v>1</v>
      </c>
      <c r="F1553" s="243" t="s">
        <v>922</v>
      </c>
      <c r="G1553" s="241"/>
      <c r="H1553" s="242" t="s">
        <v>1</v>
      </c>
      <c r="I1553" s="164"/>
      <c r="L1553" s="162"/>
      <c r="M1553" s="165"/>
      <c r="N1553" s="166"/>
      <c r="O1553" s="166"/>
      <c r="P1553" s="166"/>
      <c r="Q1553" s="166"/>
      <c r="R1553" s="166"/>
      <c r="S1553" s="166"/>
      <c r="T1553" s="167"/>
      <c r="AT1553" s="163" t="s">
        <v>147</v>
      </c>
      <c r="AU1553" s="163" t="s">
        <v>85</v>
      </c>
      <c r="AV1553" s="12" t="s">
        <v>83</v>
      </c>
      <c r="AW1553" s="12" t="s">
        <v>32</v>
      </c>
      <c r="AX1553" s="12" t="s">
        <v>75</v>
      </c>
      <c r="AY1553" s="163" t="s">
        <v>134</v>
      </c>
    </row>
    <row r="1554" spans="2:65" s="12" customFormat="1" ht="22.5" x14ac:dyDescent="0.2">
      <c r="B1554" s="162"/>
      <c r="C1554" s="241"/>
      <c r="D1554" s="238" t="s">
        <v>147</v>
      </c>
      <c r="E1554" s="242" t="s">
        <v>1</v>
      </c>
      <c r="F1554" s="243" t="s">
        <v>923</v>
      </c>
      <c r="G1554" s="241"/>
      <c r="H1554" s="242" t="s">
        <v>1</v>
      </c>
      <c r="I1554" s="164"/>
      <c r="L1554" s="162"/>
      <c r="M1554" s="165"/>
      <c r="N1554" s="166"/>
      <c r="O1554" s="166"/>
      <c r="P1554" s="166"/>
      <c r="Q1554" s="166"/>
      <c r="R1554" s="166"/>
      <c r="S1554" s="166"/>
      <c r="T1554" s="167"/>
      <c r="AT1554" s="163" t="s">
        <v>147</v>
      </c>
      <c r="AU1554" s="163" t="s">
        <v>85</v>
      </c>
      <c r="AV1554" s="12" t="s">
        <v>83</v>
      </c>
      <c r="AW1554" s="12" t="s">
        <v>32</v>
      </c>
      <c r="AX1554" s="12" t="s">
        <v>75</v>
      </c>
      <c r="AY1554" s="163" t="s">
        <v>134</v>
      </c>
    </row>
    <row r="1555" spans="2:65" s="13" customFormat="1" x14ac:dyDescent="0.2">
      <c r="B1555" s="168"/>
      <c r="C1555" s="244"/>
      <c r="D1555" s="238" t="s">
        <v>147</v>
      </c>
      <c r="E1555" s="245" t="s">
        <v>1</v>
      </c>
      <c r="F1555" s="246" t="s">
        <v>85</v>
      </c>
      <c r="G1555" s="244"/>
      <c r="H1555" s="247">
        <v>2</v>
      </c>
      <c r="I1555" s="170"/>
      <c r="L1555" s="168"/>
      <c r="M1555" s="171"/>
      <c r="N1555" s="172"/>
      <c r="O1555" s="172"/>
      <c r="P1555" s="172"/>
      <c r="Q1555" s="172"/>
      <c r="R1555" s="172"/>
      <c r="S1555" s="172"/>
      <c r="T1555" s="173"/>
      <c r="AT1555" s="169" t="s">
        <v>147</v>
      </c>
      <c r="AU1555" s="169" t="s">
        <v>85</v>
      </c>
      <c r="AV1555" s="13" t="s">
        <v>85</v>
      </c>
      <c r="AW1555" s="13" t="s">
        <v>32</v>
      </c>
      <c r="AX1555" s="13" t="s">
        <v>75</v>
      </c>
      <c r="AY1555" s="169" t="s">
        <v>134</v>
      </c>
    </row>
    <row r="1556" spans="2:65" s="14" customFormat="1" x14ac:dyDescent="0.2">
      <c r="B1556" s="174"/>
      <c r="C1556" s="248"/>
      <c r="D1556" s="238" t="s">
        <v>147</v>
      </c>
      <c r="E1556" s="249" t="s">
        <v>1</v>
      </c>
      <c r="F1556" s="250" t="s">
        <v>152</v>
      </c>
      <c r="G1556" s="248"/>
      <c r="H1556" s="251">
        <v>2</v>
      </c>
      <c r="I1556" s="176"/>
      <c r="L1556" s="174"/>
      <c r="M1556" s="177"/>
      <c r="N1556" s="178"/>
      <c r="O1556" s="178"/>
      <c r="P1556" s="178"/>
      <c r="Q1556" s="178"/>
      <c r="R1556" s="178"/>
      <c r="S1556" s="178"/>
      <c r="T1556" s="179"/>
      <c r="AT1556" s="175" t="s">
        <v>147</v>
      </c>
      <c r="AU1556" s="175" t="s">
        <v>85</v>
      </c>
      <c r="AV1556" s="14" t="s">
        <v>141</v>
      </c>
      <c r="AW1556" s="14" t="s">
        <v>32</v>
      </c>
      <c r="AX1556" s="14" t="s">
        <v>83</v>
      </c>
      <c r="AY1556" s="175" t="s">
        <v>134</v>
      </c>
    </row>
    <row r="1557" spans="2:65" s="1" customFormat="1" ht="24" customHeight="1" x14ac:dyDescent="0.2">
      <c r="B1557" s="151"/>
      <c r="C1557" s="232">
        <v>126</v>
      </c>
      <c r="D1557" s="232" t="s">
        <v>136</v>
      </c>
      <c r="E1557" s="233" t="s">
        <v>927</v>
      </c>
      <c r="F1557" s="234" t="s">
        <v>928</v>
      </c>
      <c r="G1557" s="235" t="s">
        <v>350</v>
      </c>
      <c r="H1557" s="236">
        <v>4.0000000000000001E-3</v>
      </c>
      <c r="I1557" s="153"/>
      <c r="J1557" s="154">
        <f>ROUND(I1557*H1557,2)</f>
        <v>0</v>
      </c>
      <c r="K1557" s="152" t="s">
        <v>140</v>
      </c>
      <c r="L1557" s="31"/>
      <c r="M1557" s="155" t="s">
        <v>1</v>
      </c>
      <c r="N1557" s="156" t="s">
        <v>40</v>
      </c>
      <c r="O1557" s="54"/>
      <c r="P1557" s="157">
        <f>O1557*H1557</f>
        <v>0</v>
      </c>
      <c r="Q1557" s="157">
        <v>0</v>
      </c>
      <c r="R1557" s="157">
        <f>Q1557*H1557</f>
        <v>0</v>
      </c>
      <c r="S1557" s="157">
        <v>0</v>
      </c>
      <c r="T1557" s="158">
        <f>S1557*H1557</f>
        <v>0</v>
      </c>
      <c r="AR1557" s="159" t="s">
        <v>282</v>
      </c>
      <c r="AT1557" s="159" t="s">
        <v>136</v>
      </c>
      <c r="AU1557" s="159" t="s">
        <v>85</v>
      </c>
      <c r="AY1557" s="16" t="s">
        <v>134</v>
      </c>
      <c r="BE1557" s="160">
        <f>IF(N1557="základní",J1557,0)</f>
        <v>0</v>
      </c>
      <c r="BF1557" s="160">
        <f>IF(N1557="snížená",J1557,0)</f>
        <v>0</v>
      </c>
      <c r="BG1557" s="160">
        <f>IF(N1557="zákl. přenesená",J1557,0)</f>
        <v>0</v>
      </c>
      <c r="BH1557" s="160">
        <f>IF(N1557="sníž. přenesená",J1557,0)</f>
        <v>0</v>
      </c>
      <c r="BI1557" s="160">
        <f>IF(N1557="nulová",J1557,0)</f>
        <v>0</v>
      </c>
      <c r="BJ1557" s="16" t="s">
        <v>83</v>
      </c>
      <c r="BK1557" s="160">
        <f>ROUND(I1557*H1557,2)</f>
        <v>0</v>
      </c>
      <c r="BL1557" s="16" t="s">
        <v>282</v>
      </c>
      <c r="BM1557" s="159" t="s">
        <v>929</v>
      </c>
    </row>
    <row r="1558" spans="2:65" s="1" customFormat="1" ht="29.25" x14ac:dyDescent="0.2">
      <c r="B1558" s="31"/>
      <c r="C1558" s="237"/>
      <c r="D1558" s="238" t="s">
        <v>143</v>
      </c>
      <c r="E1558" s="237"/>
      <c r="F1558" s="239" t="s">
        <v>930</v>
      </c>
      <c r="G1558" s="237"/>
      <c r="H1558" s="237"/>
      <c r="I1558" s="90"/>
      <c r="L1558" s="31"/>
      <c r="M1558" s="161"/>
      <c r="N1558" s="54"/>
      <c r="O1558" s="54"/>
      <c r="P1558" s="54"/>
      <c r="Q1558" s="54"/>
      <c r="R1558" s="54"/>
      <c r="S1558" s="54"/>
      <c r="T1558" s="55"/>
      <c r="AT1558" s="16" t="s">
        <v>143</v>
      </c>
      <c r="AU1558" s="16" t="s">
        <v>85</v>
      </c>
    </row>
    <row r="1559" spans="2:65" s="1" customFormat="1" ht="107.25" x14ac:dyDescent="0.2">
      <c r="B1559" s="31"/>
      <c r="C1559" s="237"/>
      <c r="D1559" s="238" t="s">
        <v>145</v>
      </c>
      <c r="E1559" s="237"/>
      <c r="F1559" s="240" t="s">
        <v>931</v>
      </c>
      <c r="G1559" s="237"/>
      <c r="H1559" s="237"/>
      <c r="I1559" s="90"/>
      <c r="L1559" s="31"/>
      <c r="M1559" s="161"/>
      <c r="N1559" s="54"/>
      <c r="O1559" s="54"/>
      <c r="P1559" s="54"/>
      <c r="Q1559" s="54"/>
      <c r="R1559" s="54"/>
      <c r="S1559" s="54"/>
      <c r="T1559" s="55"/>
      <c r="AT1559" s="16" t="s">
        <v>145</v>
      </c>
      <c r="AU1559" s="16" t="s">
        <v>85</v>
      </c>
    </row>
    <row r="1560" spans="2:65" s="11" customFormat="1" ht="22.9" customHeight="1" x14ac:dyDescent="0.2">
      <c r="B1560" s="138"/>
      <c r="C1560" s="258"/>
      <c r="D1560" s="259" t="s">
        <v>74</v>
      </c>
      <c r="E1560" s="260" t="s">
        <v>932</v>
      </c>
      <c r="F1560" s="260" t="s">
        <v>933</v>
      </c>
      <c r="G1560" s="258"/>
      <c r="H1560" s="258"/>
      <c r="I1560" s="141"/>
      <c r="J1560" s="150">
        <f>BK1560</f>
        <v>0</v>
      </c>
      <c r="L1560" s="138"/>
      <c r="M1560" s="143"/>
      <c r="N1560" s="144"/>
      <c r="O1560" s="144"/>
      <c r="P1560" s="145">
        <f>SUM(P1561:P1573)</f>
        <v>0</v>
      </c>
      <c r="Q1560" s="144"/>
      <c r="R1560" s="145">
        <f>SUM(R1561:R1573)</f>
        <v>1.5200000000000001E-3</v>
      </c>
      <c r="S1560" s="144"/>
      <c r="T1560" s="146">
        <f>SUM(T1561:T1573)</f>
        <v>0</v>
      </c>
      <c r="AR1560" s="139" t="s">
        <v>85</v>
      </c>
      <c r="AT1560" s="147" t="s">
        <v>74</v>
      </c>
      <c r="AU1560" s="147" t="s">
        <v>83</v>
      </c>
      <c r="AY1560" s="139" t="s">
        <v>134</v>
      </c>
      <c r="BK1560" s="148">
        <f>SUM(BK1561:BK1573)</f>
        <v>0</v>
      </c>
    </row>
    <row r="1561" spans="2:65" s="1" customFormat="1" ht="16.5" customHeight="1" x14ac:dyDescent="0.2">
      <c r="B1561" s="151"/>
      <c r="C1561" s="232">
        <v>127</v>
      </c>
      <c r="D1561" s="232" t="s">
        <v>136</v>
      </c>
      <c r="E1561" s="233" t="s">
        <v>934</v>
      </c>
      <c r="F1561" s="234" t="s">
        <v>935</v>
      </c>
      <c r="G1561" s="235" t="s">
        <v>493</v>
      </c>
      <c r="H1561" s="236">
        <v>1</v>
      </c>
      <c r="I1561" s="153"/>
      <c r="J1561" s="154">
        <f>ROUND(I1561*H1561,2)</f>
        <v>0</v>
      </c>
      <c r="K1561" s="152" t="s">
        <v>140</v>
      </c>
      <c r="L1561" s="31"/>
      <c r="M1561" s="155" t="s">
        <v>1</v>
      </c>
      <c r="N1561" s="156" t="s">
        <v>40</v>
      </c>
      <c r="O1561" s="54"/>
      <c r="P1561" s="157">
        <f>O1561*H1561</f>
        <v>0</v>
      </c>
      <c r="Q1561" s="157">
        <v>1.1E-4</v>
      </c>
      <c r="R1561" s="157">
        <f>Q1561*H1561</f>
        <v>1.1E-4</v>
      </c>
      <c r="S1561" s="157">
        <v>0</v>
      </c>
      <c r="T1561" s="158">
        <f>S1561*H1561</f>
        <v>0</v>
      </c>
      <c r="AR1561" s="159" t="s">
        <v>282</v>
      </c>
      <c r="AT1561" s="159" t="s">
        <v>136</v>
      </c>
      <c r="AU1561" s="159" t="s">
        <v>85</v>
      </c>
      <c r="AY1561" s="16" t="s">
        <v>134</v>
      </c>
      <c r="BE1561" s="160">
        <f>IF(N1561="základní",J1561,0)</f>
        <v>0</v>
      </c>
      <c r="BF1561" s="160">
        <f>IF(N1561="snížená",J1561,0)</f>
        <v>0</v>
      </c>
      <c r="BG1561" s="160">
        <f>IF(N1561="zákl. přenesená",J1561,0)</f>
        <v>0</v>
      </c>
      <c r="BH1561" s="160">
        <f>IF(N1561="sníž. přenesená",J1561,0)</f>
        <v>0</v>
      </c>
      <c r="BI1561" s="160">
        <f>IF(N1561="nulová",J1561,0)</f>
        <v>0</v>
      </c>
      <c r="BJ1561" s="16" t="s">
        <v>83</v>
      </c>
      <c r="BK1561" s="160">
        <f>ROUND(I1561*H1561,2)</f>
        <v>0</v>
      </c>
      <c r="BL1561" s="16" t="s">
        <v>282</v>
      </c>
      <c r="BM1561" s="159" t="s">
        <v>936</v>
      </c>
    </row>
    <row r="1562" spans="2:65" s="1" customFormat="1" x14ac:dyDescent="0.2">
      <c r="B1562" s="31"/>
      <c r="C1562" s="237"/>
      <c r="D1562" s="238" t="s">
        <v>143</v>
      </c>
      <c r="E1562" s="237"/>
      <c r="F1562" s="239" t="s">
        <v>937</v>
      </c>
      <c r="G1562" s="237"/>
      <c r="H1562" s="237"/>
      <c r="I1562" s="90"/>
      <c r="L1562" s="31"/>
      <c r="M1562" s="161"/>
      <c r="N1562" s="54"/>
      <c r="O1562" s="54"/>
      <c r="P1562" s="54"/>
      <c r="Q1562" s="54"/>
      <c r="R1562" s="54"/>
      <c r="S1562" s="54"/>
      <c r="T1562" s="55"/>
      <c r="AT1562" s="16" t="s">
        <v>143</v>
      </c>
      <c r="AU1562" s="16" t="s">
        <v>85</v>
      </c>
    </row>
    <row r="1563" spans="2:65" s="12" customFormat="1" x14ac:dyDescent="0.2">
      <c r="B1563" s="162"/>
      <c r="C1563" s="241"/>
      <c r="D1563" s="238" t="s">
        <v>147</v>
      </c>
      <c r="E1563" s="242" t="s">
        <v>1</v>
      </c>
      <c r="F1563" s="243" t="s">
        <v>938</v>
      </c>
      <c r="G1563" s="241"/>
      <c r="H1563" s="242" t="s">
        <v>1</v>
      </c>
      <c r="I1563" s="164"/>
      <c r="L1563" s="162"/>
      <c r="M1563" s="165"/>
      <c r="N1563" s="166"/>
      <c r="O1563" s="166"/>
      <c r="P1563" s="166"/>
      <c r="Q1563" s="166"/>
      <c r="R1563" s="166"/>
      <c r="S1563" s="166"/>
      <c r="T1563" s="167"/>
      <c r="AT1563" s="163" t="s">
        <v>147</v>
      </c>
      <c r="AU1563" s="163" t="s">
        <v>85</v>
      </c>
      <c r="AV1563" s="12" t="s">
        <v>83</v>
      </c>
      <c r="AW1563" s="12" t="s">
        <v>32</v>
      </c>
      <c r="AX1563" s="12" t="s">
        <v>75</v>
      </c>
      <c r="AY1563" s="163" t="s">
        <v>134</v>
      </c>
    </row>
    <row r="1564" spans="2:65" s="13" customFormat="1" x14ac:dyDescent="0.2">
      <c r="B1564" s="168"/>
      <c r="C1564" s="244"/>
      <c r="D1564" s="238" t="s">
        <v>147</v>
      </c>
      <c r="E1564" s="245" t="s">
        <v>1</v>
      </c>
      <c r="F1564" s="246" t="s">
        <v>83</v>
      </c>
      <c r="G1564" s="244"/>
      <c r="H1564" s="247">
        <v>1</v>
      </c>
      <c r="I1564" s="170"/>
      <c r="L1564" s="168"/>
      <c r="M1564" s="171"/>
      <c r="N1564" s="172"/>
      <c r="O1564" s="172"/>
      <c r="P1564" s="172"/>
      <c r="Q1564" s="172"/>
      <c r="R1564" s="172"/>
      <c r="S1564" s="172"/>
      <c r="T1564" s="173"/>
      <c r="AT1564" s="169" t="s">
        <v>147</v>
      </c>
      <c r="AU1564" s="169" t="s">
        <v>85</v>
      </c>
      <c r="AV1564" s="13" t="s">
        <v>85</v>
      </c>
      <c r="AW1564" s="13" t="s">
        <v>32</v>
      </c>
      <c r="AX1564" s="13" t="s">
        <v>75</v>
      </c>
      <c r="AY1564" s="169" t="s">
        <v>134</v>
      </c>
    </row>
    <row r="1565" spans="2:65" s="14" customFormat="1" x14ac:dyDescent="0.2">
      <c r="B1565" s="174"/>
      <c r="C1565" s="248"/>
      <c r="D1565" s="238" t="s">
        <v>147</v>
      </c>
      <c r="E1565" s="249" t="s">
        <v>1</v>
      </c>
      <c r="F1565" s="250" t="s">
        <v>152</v>
      </c>
      <c r="G1565" s="248"/>
      <c r="H1565" s="251">
        <v>1</v>
      </c>
      <c r="I1565" s="176"/>
      <c r="L1565" s="174"/>
      <c r="M1565" s="177"/>
      <c r="N1565" s="178"/>
      <c r="O1565" s="178"/>
      <c r="P1565" s="178"/>
      <c r="Q1565" s="178"/>
      <c r="R1565" s="178"/>
      <c r="S1565" s="178"/>
      <c r="T1565" s="179"/>
      <c r="AT1565" s="175" t="s">
        <v>147</v>
      </c>
      <c r="AU1565" s="175" t="s">
        <v>85</v>
      </c>
      <c r="AV1565" s="14" t="s">
        <v>141</v>
      </c>
      <c r="AW1565" s="14" t="s">
        <v>32</v>
      </c>
      <c r="AX1565" s="14" t="s">
        <v>83</v>
      </c>
      <c r="AY1565" s="175" t="s">
        <v>134</v>
      </c>
    </row>
    <row r="1566" spans="2:65" s="1" customFormat="1" ht="16.5" customHeight="1" x14ac:dyDescent="0.2">
      <c r="B1566" s="151"/>
      <c r="C1566" s="232">
        <v>128</v>
      </c>
      <c r="D1566" s="232" t="s">
        <v>136</v>
      </c>
      <c r="E1566" s="233" t="s">
        <v>939</v>
      </c>
      <c r="F1566" s="234" t="s">
        <v>940</v>
      </c>
      <c r="G1566" s="235" t="s">
        <v>493</v>
      </c>
      <c r="H1566" s="236">
        <v>1</v>
      </c>
      <c r="I1566" s="153"/>
      <c r="J1566" s="154">
        <f>ROUND(I1566*H1566,2)</f>
        <v>0</v>
      </c>
      <c r="K1566" s="152" t="s">
        <v>140</v>
      </c>
      <c r="L1566" s="31"/>
      <c r="M1566" s="155" t="s">
        <v>1</v>
      </c>
      <c r="N1566" s="156" t="s">
        <v>40</v>
      </c>
      <c r="O1566" s="54"/>
      <c r="P1566" s="157">
        <f>O1566*H1566</f>
        <v>0</v>
      </c>
      <c r="Q1566" s="157">
        <v>1.41E-3</v>
      </c>
      <c r="R1566" s="157">
        <f>Q1566*H1566</f>
        <v>1.41E-3</v>
      </c>
      <c r="S1566" s="157">
        <v>0</v>
      </c>
      <c r="T1566" s="158">
        <f>S1566*H1566</f>
        <v>0</v>
      </c>
      <c r="AR1566" s="159" t="s">
        <v>282</v>
      </c>
      <c r="AT1566" s="159" t="s">
        <v>136</v>
      </c>
      <c r="AU1566" s="159" t="s">
        <v>85</v>
      </c>
      <c r="AY1566" s="16" t="s">
        <v>134</v>
      </c>
      <c r="BE1566" s="160">
        <f>IF(N1566="základní",J1566,0)</f>
        <v>0</v>
      </c>
      <c r="BF1566" s="160">
        <f>IF(N1566="snížená",J1566,0)</f>
        <v>0</v>
      </c>
      <c r="BG1566" s="160">
        <f>IF(N1566="zákl. přenesená",J1566,0)</f>
        <v>0</v>
      </c>
      <c r="BH1566" s="160">
        <f>IF(N1566="sníž. přenesená",J1566,0)</f>
        <v>0</v>
      </c>
      <c r="BI1566" s="160">
        <f>IF(N1566="nulová",J1566,0)</f>
        <v>0</v>
      </c>
      <c r="BJ1566" s="16" t="s">
        <v>83</v>
      </c>
      <c r="BK1566" s="160">
        <f>ROUND(I1566*H1566,2)</f>
        <v>0</v>
      </c>
      <c r="BL1566" s="16" t="s">
        <v>282</v>
      </c>
      <c r="BM1566" s="159" t="s">
        <v>941</v>
      </c>
    </row>
    <row r="1567" spans="2:65" s="1" customFormat="1" ht="19.5" x14ac:dyDescent="0.2">
      <c r="B1567" s="31"/>
      <c r="C1567" s="237"/>
      <c r="D1567" s="238" t="s">
        <v>143</v>
      </c>
      <c r="E1567" s="237"/>
      <c r="F1567" s="239" t="s">
        <v>942</v>
      </c>
      <c r="G1567" s="237"/>
      <c r="H1567" s="237"/>
      <c r="I1567" s="90"/>
      <c r="L1567" s="31"/>
      <c r="M1567" s="161"/>
      <c r="N1567" s="54"/>
      <c r="O1567" s="54"/>
      <c r="P1567" s="54"/>
      <c r="Q1567" s="54"/>
      <c r="R1567" s="54"/>
      <c r="S1567" s="54"/>
      <c r="T1567" s="55"/>
      <c r="AT1567" s="16" t="s">
        <v>143</v>
      </c>
      <c r="AU1567" s="16" t="s">
        <v>85</v>
      </c>
    </row>
    <row r="1568" spans="2:65" s="12" customFormat="1" ht="22.5" x14ac:dyDescent="0.2">
      <c r="B1568" s="162"/>
      <c r="C1568" s="241"/>
      <c r="D1568" s="238" t="s">
        <v>147</v>
      </c>
      <c r="E1568" s="242" t="s">
        <v>1</v>
      </c>
      <c r="F1568" s="243" t="s">
        <v>943</v>
      </c>
      <c r="G1568" s="241"/>
      <c r="H1568" s="242" t="s">
        <v>1</v>
      </c>
      <c r="I1568" s="164"/>
      <c r="L1568" s="162"/>
      <c r="M1568" s="165"/>
      <c r="N1568" s="166"/>
      <c r="O1568" s="166"/>
      <c r="P1568" s="166"/>
      <c r="Q1568" s="166"/>
      <c r="R1568" s="166"/>
      <c r="S1568" s="166"/>
      <c r="T1568" s="167"/>
      <c r="AT1568" s="163" t="s">
        <v>147</v>
      </c>
      <c r="AU1568" s="163" t="s">
        <v>85</v>
      </c>
      <c r="AV1568" s="12" t="s">
        <v>83</v>
      </c>
      <c r="AW1568" s="12" t="s">
        <v>32</v>
      </c>
      <c r="AX1568" s="12" t="s">
        <v>75</v>
      </c>
      <c r="AY1568" s="163" t="s">
        <v>134</v>
      </c>
    </row>
    <row r="1569" spans="2:65" s="13" customFormat="1" x14ac:dyDescent="0.2">
      <c r="B1569" s="168"/>
      <c r="C1569" s="244"/>
      <c r="D1569" s="238" t="s">
        <v>147</v>
      </c>
      <c r="E1569" s="245" t="s">
        <v>1</v>
      </c>
      <c r="F1569" s="246" t="s">
        <v>83</v>
      </c>
      <c r="G1569" s="244"/>
      <c r="H1569" s="247">
        <v>1</v>
      </c>
      <c r="I1569" s="170"/>
      <c r="L1569" s="168"/>
      <c r="M1569" s="171"/>
      <c r="N1569" s="172"/>
      <c r="O1569" s="172"/>
      <c r="P1569" s="172"/>
      <c r="Q1569" s="172"/>
      <c r="R1569" s="172"/>
      <c r="S1569" s="172"/>
      <c r="T1569" s="173"/>
      <c r="AT1569" s="169" t="s">
        <v>147</v>
      </c>
      <c r="AU1569" s="169" t="s">
        <v>85</v>
      </c>
      <c r="AV1569" s="13" t="s">
        <v>85</v>
      </c>
      <c r="AW1569" s="13" t="s">
        <v>32</v>
      </c>
      <c r="AX1569" s="13" t="s">
        <v>75</v>
      </c>
      <c r="AY1569" s="169" t="s">
        <v>134</v>
      </c>
    </row>
    <row r="1570" spans="2:65" s="14" customFormat="1" x14ac:dyDescent="0.2">
      <c r="B1570" s="174"/>
      <c r="C1570" s="248"/>
      <c r="D1570" s="238" t="s">
        <v>147</v>
      </c>
      <c r="E1570" s="249" t="s">
        <v>1</v>
      </c>
      <c r="F1570" s="250" t="s">
        <v>152</v>
      </c>
      <c r="G1570" s="248"/>
      <c r="H1570" s="251">
        <v>1</v>
      </c>
      <c r="I1570" s="176"/>
      <c r="L1570" s="174"/>
      <c r="M1570" s="177"/>
      <c r="N1570" s="178"/>
      <c r="O1570" s="178"/>
      <c r="P1570" s="178"/>
      <c r="Q1570" s="178"/>
      <c r="R1570" s="178"/>
      <c r="S1570" s="178"/>
      <c r="T1570" s="179"/>
      <c r="AT1570" s="175" t="s">
        <v>147</v>
      </c>
      <c r="AU1570" s="175" t="s">
        <v>85</v>
      </c>
      <c r="AV1570" s="14" t="s">
        <v>141</v>
      </c>
      <c r="AW1570" s="14" t="s">
        <v>32</v>
      </c>
      <c r="AX1570" s="14" t="s">
        <v>83</v>
      </c>
      <c r="AY1570" s="175" t="s">
        <v>134</v>
      </c>
    </row>
    <row r="1571" spans="2:65" s="1" customFormat="1" ht="24" customHeight="1" x14ac:dyDescent="0.2">
      <c r="B1571" s="151"/>
      <c r="C1571" s="232">
        <v>129</v>
      </c>
      <c r="D1571" s="232" t="s">
        <v>136</v>
      </c>
      <c r="E1571" s="233" t="s">
        <v>944</v>
      </c>
      <c r="F1571" s="234" t="s">
        <v>945</v>
      </c>
      <c r="G1571" s="235" t="s">
        <v>350</v>
      </c>
      <c r="H1571" s="236">
        <v>2E-3</v>
      </c>
      <c r="I1571" s="153"/>
      <c r="J1571" s="154">
        <f>ROUND(I1571*H1571,2)</f>
        <v>0</v>
      </c>
      <c r="K1571" s="152" t="s">
        <v>140</v>
      </c>
      <c r="L1571" s="31"/>
      <c r="M1571" s="155" t="s">
        <v>1</v>
      </c>
      <c r="N1571" s="156" t="s">
        <v>40</v>
      </c>
      <c r="O1571" s="54"/>
      <c r="P1571" s="157">
        <f>O1571*H1571</f>
        <v>0</v>
      </c>
      <c r="Q1571" s="157">
        <v>0</v>
      </c>
      <c r="R1571" s="157">
        <f>Q1571*H1571</f>
        <v>0</v>
      </c>
      <c r="S1571" s="157">
        <v>0</v>
      </c>
      <c r="T1571" s="158">
        <f>S1571*H1571</f>
        <v>0</v>
      </c>
      <c r="AR1571" s="159" t="s">
        <v>282</v>
      </c>
      <c r="AT1571" s="159" t="s">
        <v>136</v>
      </c>
      <c r="AU1571" s="159" t="s">
        <v>85</v>
      </c>
      <c r="AY1571" s="16" t="s">
        <v>134</v>
      </c>
      <c r="BE1571" s="160">
        <f>IF(N1571="základní",J1571,0)</f>
        <v>0</v>
      </c>
      <c r="BF1571" s="160">
        <f>IF(N1571="snížená",J1571,0)</f>
        <v>0</v>
      </c>
      <c r="BG1571" s="160">
        <f>IF(N1571="zákl. přenesená",J1571,0)</f>
        <v>0</v>
      </c>
      <c r="BH1571" s="160">
        <f>IF(N1571="sníž. přenesená",J1571,0)</f>
        <v>0</v>
      </c>
      <c r="BI1571" s="160">
        <f>IF(N1571="nulová",J1571,0)</f>
        <v>0</v>
      </c>
      <c r="BJ1571" s="16" t="s">
        <v>83</v>
      </c>
      <c r="BK1571" s="160">
        <f>ROUND(I1571*H1571,2)</f>
        <v>0</v>
      </c>
      <c r="BL1571" s="16" t="s">
        <v>282</v>
      </c>
      <c r="BM1571" s="159" t="s">
        <v>946</v>
      </c>
    </row>
    <row r="1572" spans="2:65" s="1" customFormat="1" ht="29.25" x14ac:dyDescent="0.2">
      <c r="B1572" s="31"/>
      <c r="C1572" s="237"/>
      <c r="D1572" s="238" t="s">
        <v>143</v>
      </c>
      <c r="E1572" s="237"/>
      <c r="F1572" s="239" t="s">
        <v>947</v>
      </c>
      <c r="G1572" s="237"/>
      <c r="H1572" s="237"/>
      <c r="I1572" s="90"/>
      <c r="L1572" s="31"/>
      <c r="M1572" s="161"/>
      <c r="N1572" s="54"/>
      <c r="O1572" s="54"/>
      <c r="P1572" s="54"/>
      <c r="Q1572" s="54"/>
      <c r="R1572" s="54"/>
      <c r="S1572" s="54"/>
      <c r="T1572" s="55"/>
      <c r="AT1572" s="16" t="s">
        <v>143</v>
      </c>
      <c r="AU1572" s="16" t="s">
        <v>85</v>
      </c>
    </row>
    <row r="1573" spans="2:65" s="1" customFormat="1" ht="107.25" x14ac:dyDescent="0.2">
      <c r="B1573" s="31"/>
      <c r="C1573" s="237"/>
      <c r="D1573" s="238" t="s">
        <v>145</v>
      </c>
      <c r="E1573" s="237"/>
      <c r="F1573" s="240" t="s">
        <v>948</v>
      </c>
      <c r="G1573" s="237"/>
      <c r="H1573" s="237"/>
      <c r="I1573" s="90"/>
      <c r="L1573" s="31"/>
      <c r="M1573" s="161"/>
      <c r="N1573" s="54"/>
      <c r="O1573" s="54"/>
      <c r="P1573" s="54"/>
      <c r="Q1573" s="54"/>
      <c r="R1573" s="54"/>
      <c r="S1573" s="54"/>
      <c r="T1573" s="55"/>
      <c r="AT1573" s="16" t="s">
        <v>145</v>
      </c>
      <c r="AU1573" s="16" t="s">
        <v>85</v>
      </c>
    </row>
    <row r="1574" spans="2:65" s="11" customFormat="1" ht="25.9" customHeight="1" x14ac:dyDescent="0.2">
      <c r="B1574" s="138"/>
      <c r="C1574" s="258"/>
      <c r="D1574" s="259" t="s">
        <v>74</v>
      </c>
      <c r="E1574" s="261" t="s">
        <v>347</v>
      </c>
      <c r="F1574" s="261" t="s">
        <v>949</v>
      </c>
      <c r="G1574" s="258"/>
      <c r="H1574" s="258"/>
      <c r="I1574" s="141"/>
      <c r="J1574" s="142">
        <f>BK1574</f>
        <v>0</v>
      </c>
      <c r="L1574" s="138"/>
      <c r="M1574" s="143"/>
      <c r="N1574" s="144"/>
      <c r="O1574" s="144"/>
      <c r="P1574" s="145">
        <f>P1575+P1585</f>
        <v>0</v>
      </c>
      <c r="Q1574" s="144"/>
      <c r="R1574" s="145">
        <f>R1575+R1585</f>
        <v>5.0200000000000002E-3</v>
      </c>
      <c r="S1574" s="144"/>
      <c r="T1574" s="146">
        <f>T1575+T1585</f>
        <v>0</v>
      </c>
      <c r="AR1574" s="139" t="s">
        <v>160</v>
      </c>
      <c r="AT1574" s="147" t="s">
        <v>74</v>
      </c>
      <c r="AU1574" s="147" t="s">
        <v>75</v>
      </c>
      <c r="AY1574" s="139" t="s">
        <v>134</v>
      </c>
      <c r="BK1574" s="148">
        <f>BK1575+BK1585</f>
        <v>0</v>
      </c>
    </row>
    <row r="1575" spans="2:65" s="11" customFormat="1" ht="22.9" customHeight="1" x14ac:dyDescent="0.2">
      <c r="B1575" s="138"/>
      <c r="C1575" s="258"/>
      <c r="D1575" s="259" t="s">
        <v>74</v>
      </c>
      <c r="E1575" s="260" t="s">
        <v>950</v>
      </c>
      <c r="F1575" s="260" t="s">
        <v>951</v>
      </c>
      <c r="G1575" s="258"/>
      <c r="H1575" s="258"/>
      <c r="I1575" s="141"/>
      <c r="J1575" s="150">
        <f>BK1575</f>
        <v>0</v>
      </c>
      <c r="L1575" s="138"/>
      <c r="M1575" s="143"/>
      <c r="N1575" s="144"/>
      <c r="O1575" s="144"/>
      <c r="P1575" s="145">
        <f>SUM(P1576:P1584)</f>
        <v>0</v>
      </c>
      <c r="Q1575" s="144"/>
      <c r="R1575" s="145">
        <f>SUM(R1576:R1584)</f>
        <v>0</v>
      </c>
      <c r="S1575" s="144"/>
      <c r="T1575" s="146">
        <f>SUM(T1576:T1584)</f>
        <v>0</v>
      </c>
      <c r="AR1575" s="139" t="s">
        <v>160</v>
      </c>
      <c r="AT1575" s="147" t="s">
        <v>74</v>
      </c>
      <c r="AU1575" s="147" t="s">
        <v>83</v>
      </c>
      <c r="AY1575" s="139" t="s">
        <v>134</v>
      </c>
      <c r="BK1575" s="148">
        <f>SUM(BK1576:BK1584)</f>
        <v>0</v>
      </c>
    </row>
    <row r="1576" spans="2:65" s="1" customFormat="1" ht="24" customHeight="1" x14ac:dyDescent="0.2">
      <c r="B1576" s="151"/>
      <c r="C1576" s="232">
        <v>130</v>
      </c>
      <c r="D1576" s="232" t="s">
        <v>136</v>
      </c>
      <c r="E1576" s="233" t="s">
        <v>952</v>
      </c>
      <c r="F1576" s="234" t="s">
        <v>953</v>
      </c>
      <c r="G1576" s="235" t="s">
        <v>493</v>
      </c>
      <c r="H1576" s="236">
        <v>320</v>
      </c>
      <c r="I1576" s="153"/>
      <c r="J1576" s="154">
        <f>ROUND(I1576*H1576,2)</f>
        <v>0</v>
      </c>
      <c r="K1576" s="152" t="s">
        <v>140</v>
      </c>
      <c r="L1576" s="31"/>
      <c r="M1576" s="155" t="s">
        <v>1</v>
      </c>
      <c r="N1576" s="156" t="s">
        <v>40</v>
      </c>
      <c r="O1576" s="54"/>
      <c r="P1576" s="157">
        <f>O1576*H1576</f>
        <v>0</v>
      </c>
      <c r="Q1576" s="157">
        <v>0</v>
      </c>
      <c r="R1576" s="157">
        <f>Q1576*H1576</f>
        <v>0</v>
      </c>
      <c r="S1576" s="157">
        <v>0</v>
      </c>
      <c r="T1576" s="158">
        <f>S1576*H1576</f>
        <v>0</v>
      </c>
      <c r="AR1576" s="159" t="s">
        <v>612</v>
      </c>
      <c r="AT1576" s="159" t="s">
        <v>136</v>
      </c>
      <c r="AU1576" s="159" t="s">
        <v>85</v>
      </c>
      <c r="AY1576" s="16" t="s">
        <v>134</v>
      </c>
      <c r="BE1576" s="160">
        <f>IF(N1576="základní",J1576,0)</f>
        <v>0</v>
      </c>
      <c r="BF1576" s="160">
        <f>IF(N1576="snížená",J1576,0)</f>
        <v>0</v>
      </c>
      <c r="BG1576" s="160">
        <f>IF(N1576="zákl. přenesená",J1576,0)</f>
        <v>0</v>
      </c>
      <c r="BH1576" s="160">
        <f>IF(N1576="sníž. přenesená",J1576,0)</f>
        <v>0</v>
      </c>
      <c r="BI1576" s="160">
        <f>IF(N1576="nulová",J1576,0)</f>
        <v>0</v>
      </c>
      <c r="BJ1576" s="16" t="s">
        <v>83</v>
      </c>
      <c r="BK1576" s="160">
        <f>ROUND(I1576*H1576,2)</f>
        <v>0</v>
      </c>
      <c r="BL1576" s="16" t="s">
        <v>612</v>
      </c>
      <c r="BM1576" s="159" t="s">
        <v>954</v>
      </c>
    </row>
    <row r="1577" spans="2:65" s="1" customFormat="1" ht="19.5" x14ac:dyDescent="0.2">
      <c r="B1577" s="31"/>
      <c r="C1577" s="237"/>
      <c r="D1577" s="238" t="s">
        <v>143</v>
      </c>
      <c r="E1577" s="237"/>
      <c r="F1577" s="239" t="s">
        <v>955</v>
      </c>
      <c r="G1577" s="237"/>
      <c r="H1577" s="237"/>
      <c r="I1577" s="90"/>
      <c r="L1577" s="31"/>
      <c r="M1577" s="161"/>
      <c r="N1577" s="54"/>
      <c r="O1577" s="54"/>
      <c r="P1577" s="54"/>
      <c r="Q1577" s="54"/>
      <c r="R1577" s="54"/>
      <c r="S1577" s="54"/>
      <c r="T1577" s="55"/>
      <c r="AT1577" s="16" t="s">
        <v>143</v>
      </c>
      <c r="AU1577" s="16" t="s">
        <v>85</v>
      </c>
    </row>
    <row r="1578" spans="2:65" s="12" customFormat="1" x14ac:dyDescent="0.2">
      <c r="B1578" s="162"/>
      <c r="C1578" s="241"/>
      <c r="D1578" s="238" t="s">
        <v>147</v>
      </c>
      <c r="E1578" s="242" t="s">
        <v>1</v>
      </c>
      <c r="F1578" s="243" t="s">
        <v>148</v>
      </c>
      <c r="G1578" s="241"/>
      <c r="H1578" s="242" t="s">
        <v>1</v>
      </c>
      <c r="I1578" s="164"/>
      <c r="L1578" s="162"/>
      <c r="M1578" s="165"/>
      <c r="N1578" s="166"/>
      <c r="O1578" s="166"/>
      <c r="P1578" s="166"/>
      <c r="Q1578" s="166"/>
      <c r="R1578" s="166"/>
      <c r="S1578" s="166"/>
      <c r="T1578" s="167"/>
      <c r="AT1578" s="163" t="s">
        <v>147</v>
      </c>
      <c r="AU1578" s="163" t="s">
        <v>85</v>
      </c>
      <c r="AV1578" s="12" t="s">
        <v>83</v>
      </c>
      <c r="AW1578" s="12" t="s">
        <v>32</v>
      </c>
      <c r="AX1578" s="12" t="s">
        <v>75</v>
      </c>
      <c r="AY1578" s="163" t="s">
        <v>134</v>
      </c>
    </row>
    <row r="1579" spans="2:65" s="12" customFormat="1" x14ac:dyDescent="0.2">
      <c r="B1579" s="162"/>
      <c r="C1579" s="241"/>
      <c r="D1579" s="238" t="s">
        <v>147</v>
      </c>
      <c r="E1579" s="242" t="s">
        <v>1</v>
      </c>
      <c r="F1579" s="243" t="s">
        <v>405</v>
      </c>
      <c r="G1579" s="241"/>
      <c r="H1579" s="242" t="s">
        <v>1</v>
      </c>
      <c r="I1579" s="164"/>
      <c r="L1579" s="162"/>
      <c r="M1579" s="165"/>
      <c r="N1579" s="166"/>
      <c r="O1579" s="166"/>
      <c r="P1579" s="166"/>
      <c r="Q1579" s="166"/>
      <c r="R1579" s="166"/>
      <c r="S1579" s="166"/>
      <c r="T1579" s="167"/>
      <c r="AT1579" s="163" t="s">
        <v>147</v>
      </c>
      <c r="AU1579" s="163" t="s">
        <v>85</v>
      </c>
      <c r="AV1579" s="12" t="s">
        <v>83</v>
      </c>
      <c r="AW1579" s="12" t="s">
        <v>32</v>
      </c>
      <c r="AX1579" s="12" t="s">
        <v>75</v>
      </c>
      <c r="AY1579" s="163" t="s">
        <v>134</v>
      </c>
    </row>
    <row r="1580" spans="2:65" s="12" customFormat="1" ht="22.5" x14ac:dyDescent="0.2">
      <c r="B1580" s="162"/>
      <c r="C1580" s="241"/>
      <c r="D1580" s="238" t="s">
        <v>147</v>
      </c>
      <c r="E1580" s="242" t="s">
        <v>1</v>
      </c>
      <c r="F1580" s="243" t="s">
        <v>398</v>
      </c>
      <c r="G1580" s="241"/>
      <c r="H1580" s="242" t="s">
        <v>1</v>
      </c>
      <c r="I1580" s="164"/>
      <c r="L1580" s="162"/>
      <c r="M1580" s="165"/>
      <c r="N1580" s="166"/>
      <c r="O1580" s="166"/>
      <c r="P1580" s="166"/>
      <c r="Q1580" s="166"/>
      <c r="R1580" s="166"/>
      <c r="S1580" s="166"/>
      <c r="T1580" s="167"/>
      <c r="AT1580" s="163" t="s">
        <v>147</v>
      </c>
      <c r="AU1580" s="163" t="s">
        <v>85</v>
      </c>
      <c r="AV1580" s="12" t="s">
        <v>83</v>
      </c>
      <c r="AW1580" s="12" t="s">
        <v>32</v>
      </c>
      <c r="AX1580" s="12" t="s">
        <v>75</v>
      </c>
      <c r="AY1580" s="163" t="s">
        <v>134</v>
      </c>
    </row>
    <row r="1581" spans="2:65" s="12" customFormat="1" x14ac:dyDescent="0.2">
      <c r="B1581" s="162"/>
      <c r="C1581" s="241"/>
      <c r="D1581" s="238" t="s">
        <v>147</v>
      </c>
      <c r="E1581" s="242" t="s">
        <v>1</v>
      </c>
      <c r="F1581" s="243" t="s">
        <v>956</v>
      </c>
      <c r="G1581" s="241"/>
      <c r="H1581" s="242" t="s">
        <v>1</v>
      </c>
      <c r="I1581" s="164"/>
      <c r="L1581" s="162"/>
      <c r="M1581" s="165"/>
      <c r="N1581" s="166"/>
      <c r="O1581" s="166"/>
      <c r="P1581" s="166"/>
      <c r="Q1581" s="166"/>
      <c r="R1581" s="166"/>
      <c r="S1581" s="166"/>
      <c r="T1581" s="167"/>
      <c r="AT1581" s="163" t="s">
        <v>147</v>
      </c>
      <c r="AU1581" s="163" t="s">
        <v>85</v>
      </c>
      <c r="AV1581" s="12" t="s">
        <v>83</v>
      </c>
      <c r="AW1581" s="12" t="s">
        <v>32</v>
      </c>
      <c r="AX1581" s="12" t="s">
        <v>75</v>
      </c>
      <c r="AY1581" s="163" t="s">
        <v>134</v>
      </c>
    </row>
    <row r="1582" spans="2:65" s="12" customFormat="1" x14ac:dyDescent="0.2">
      <c r="B1582" s="162"/>
      <c r="C1582" s="241"/>
      <c r="D1582" s="238" t="s">
        <v>147</v>
      </c>
      <c r="E1582" s="242" t="s">
        <v>1</v>
      </c>
      <c r="F1582" s="243" t="s">
        <v>400</v>
      </c>
      <c r="G1582" s="241"/>
      <c r="H1582" s="242" t="s">
        <v>1</v>
      </c>
      <c r="I1582" s="164"/>
      <c r="L1582" s="162"/>
      <c r="M1582" s="165"/>
      <c r="N1582" s="166"/>
      <c r="O1582" s="166"/>
      <c r="P1582" s="166"/>
      <c r="Q1582" s="166"/>
      <c r="R1582" s="166"/>
      <c r="S1582" s="166"/>
      <c r="T1582" s="167"/>
      <c r="AT1582" s="163" t="s">
        <v>147</v>
      </c>
      <c r="AU1582" s="163" t="s">
        <v>85</v>
      </c>
      <c r="AV1582" s="12" t="s">
        <v>83</v>
      </c>
      <c r="AW1582" s="12" t="s">
        <v>32</v>
      </c>
      <c r="AX1582" s="12" t="s">
        <v>75</v>
      </c>
      <c r="AY1582" s="163" t="s">
        <v>134</v>
      </c>
    </row>
    <row r="1583" spans="2:65" s="13" customFormat="1" x14ac:dyDescent="0.2">
      <c r="B1583" s="168"/>
      <c r="C1583" s="244"/>
      <c r="D1583" s="238" t="s">
        <v>147</v>
      </c>
      <c r="E1583" s="245" t="s">
        <v>1</v>
      </c>
      <c r="F1583" s="246" t="s">
        <v>393</v>
      </c>
      <c r="G1583" s="244"/>
      <c r="H1583" s="247">
        <v>320</v>
      </c>
      <c r="I1583" s="170"/>
      <c r="L1583" s="168"/>
      <c r="M1583" s="171"/>
      <c r="N1583" s="172"/>
      <c r="O1583" s="172"/>
      <c r="P1583" s="172"/>
      <c r="Q1583" s="172"/>
      <c r="R1583" s="172"/>
      <c r="S1583" s="172"/>
      <c r="T1583" s="173"/>
      <c r="AT1583" s="169" t="s">
        <v>147</v>
      </c>
      <c r="AU1583" s="169" t="s">
        <v>85</v>
      </c>
      <c r="AV1583" s="13" t="s">
        <v>85</v>
      </c>
      <c r="AW1583" s="13" t="s">
        <v>32</v>
      </c>
      <c r="AX1583" s="13" t="s">
        <v>75</v>
      </c>
      <c r="AY1583" s="169" t="s">
        <v>134</v>
      </c>
    </row>
    <row r="1584" spans="2:65" s="14" customFormat="1" x14ac:dyDescent="0.2">
      <c r="B1584" s="174"/>
      <c r="C1584" s="248"/>
      <c r="D1584" s="238" t="s">
        <v>147</v>
      </c>
      <c r="E1584" s="249" t="s">
        <v>1</v>
      </c>
      <c r="F1584" s="250" t="s">
        <v>152</v>
      </c>
      <c r="G1584" s="248"/>
      <c r="H1584" s="251">
        <v>320</v>
      </c>
      <c r="I1584" s="176"/>
      <c r="L1584" s="174"/>
      <c r="M1584" s="177"/>
      <c r="N1584" s="178"/>
      <c r="O1584" s="178"/>
      <c r="P1584" s="178"/>
      <c r="Q1584" s="178"/>
      <c r="R1584" s="178"/>
      <c r="S1584" s="178"/>
      <c r="T1584" s="179"/>
      <c r="AT1584" s="175" t="s">
        <v>147</v>
      </c>
      <c r="AU1584" s="175" t="s">
        <v>85</v>
      </c>
      <c r="AV1584" s="14" t="s">
        <v>141</v>
      </c>
      <c r="AW1584" s="14" t="s">
        <v>32</v>
      </c>
      <c r="AX1584" s="14" t="s">
        <v>83</v>
      </c>
      <c r="AY1584" s="175" t="s">
        <v>134</v>
      </c>
    </row>
    <row r="1585" spans="2:65" s="11" customFormat="1" ht="22.9" customHeight="1" x14ac:dyDescent="0.2">
      <c r="B1585" s="138"/>
      <c r="C1585" s="258"/>
      <c r="D1585" s="259" t="s">
        <v>74</v>
      </c>
      <c r="E1585" s="260" t="s">
        <v>957</v>
      </c>
      <c r="F1585" s="260" t="s">
        <v>958</v>
      </c>
      <c r="G1585" s="258"/>
      <c r="H1585" s="258"/>
      <c r="I1585" s="141"/>
      <c r="J1585" s="150">
        <f>BK1585</f>
        <v>0</v>
      </c>
      <c r="L1585" s="138"/>
      <c r="M1585" s="143"/>
      <c r="N1585" s="144"/>
      <c r="O1585" s="144"/>
      <c r="P1585" s="145">
        <f>SUM(P1586:P1638)</f>
        <v>0</v>
      </c>
      <c r="Q1585" s="144"/>
      <c r="R1585" s="145">
        <f>SUM(R1586:R1638)</f>
        <v>5.0200000000000002E-3</v>
      </c>
      <c r="S1585" s="144"/>
      <c r="T1585" s="146">
        <f>SUM(T1586:T1638)</f>
        <v>0</v>
      </c>
      <c r="AR1585" s="139" t="s">
        <v>160</v>
      </c>
      <c r="AT1585" s="147" t="s">
        <v>74</v>
      </c>
      <c r="AU1585" s="147" t="s">
        <v>83</v>
      </c>
      <c r="AY1585" s="139" t="s">
        <v>134</v>
      </c>
      <c r="BK1585" s="148">
        <f>SUM(BK1586:BK1638)</f>
        <v>0</v>
      </c>
    </row>
    <row r="1586" spans="2:65" s="1" customFormat="1" ht="16.5" customHeight="1" x14ac:dyDescent="0.2">
      <c r="B1586" s="151"/>
      <c r="C1586" s="232">
        <v>131</v>
      </c>
      <c r="D1586" s="232" t="s">
        <v>136</v>
      </c>
      <c r="E1586" s="233" t="s">
        <v>959</v>
      </c>
      <c r="F1586" s="234" t="s">
        <v>960</v>
      </c>
      <c r="G1586" s="235" t="s">
        <v>493</v>
      </c>
      <c r="H1586" s="236">
        <v>2</v>
      </c>
      <c r="I1586" s="153"/>
      <c r="J1586" s="154">
        <f>ROUND(I1586*H1586,2)</f>
        <v>0</v>
      </c>
      <c r="K1586" s="152" t="s">
        <v>140</v>
      </c>
      <c r="L1586" s="31"/>
      <c r="M1586" s="155" t="s">
        <v>1</v>
      </c>
      <c r="N1586" s="156" t="s">
        <v>40</v>
      </c>
      <c r="O1586" s="54"/>
      <c r="P1586" s="157">
        <f>O1586*H1586</f>
        <v>0</v>
      </c>
      <c r="Q1586" s="157">
        <v>0</v>
      </c>
      <c r="R1586" s="157">
        <f>Q1586*H1586</f>
        <v>0</v>
      </c>
      <c r="S1586" s="157">
        <v>0</v>
      </c>
      <c r="T1586" s="158">
        <f>S1586*H1586</f>
        <v>0</v>
      </c>
      <c r="AR1586" s="159" t="s">
        <v>612</v>
      </c>
      <c r="AT1586" s="159" t="s">
        <v>136</v>
      </c>
      <c r="AU1586" s="159" t="s">
        <v>85</v>
      </c>
      <c r="AY1586" s="16" t="s">
        <v>134</v>
      </c>
      <c r="BE1586" s="160">
        <f>IF(N1586="základní",J1586,0)</f>
        <v>0</v>
      </c>
      <c r="BF1586" s="160">
        <f>IF(N1586="snížená",J1586,0)</f>
        <v>0</v>
      </c>
      <c r="BG1586" s="160">
        <f>IF(N1586="zákl. přenesená",J1586,0)</f>
        <v>0</v>
      </c>
      <c r="BH1586" s="160">
        <f>IF(N1586="sníž. přenesená",J1586,0)</f>
        <v>0</v>
      </c>
      <c r="BI1586" s="160">
        <f>IF(N1586="nulová",J1586,0)</f>
        <v>0</v>
      </c>
      <c r="BJ1586" s="16" t="s">
        <v>83</v>
      </c>
      <c r="BK1586" s="160">
        <f>ROUND(I1586*H1586,2)</f>
        <v>0</v>
      </c>
      <c r="BL1586" s="16" t="s">
        <v>612</v>
      </c>
      <c r="BM1586" s="159" t="s">
        <v>961</v>
      </c>
    </row>
    <row r="1587" spans="2:65" s="1" customFormat="1" x14ac:dyDescent="0.2">
      <c r="B1587" s="31"/>
      <c r="C1587" s="237"/>
      <c r="D1587" s="238" t="s">
        <v>143</v>
      </c>
      <c r="E1587" s="237"/>
      <c r="F1587" s="239" t="s">
        <v>962</v>
      </c>
      <c r="G1587" s="237"/>
      <c r="H1587" s="237"/>
      <c r="I1587" s="90"/>
      <c r="L1587" s="31"/>
      <c r="M1587" s="161"/>
      <c r="N1587" s="54"/>
      <c r="O1587" s="54"/>
      <c r="P1587" s="54"/>
      <c r="Q1587" s="54"/>
      <c r="R1587" s="54"/>
      <c r="S1587" s="54"/>
      <c r="T1587" s="55"/>
      <c r="AT1587" s="16" t="s">
        <v>143</v>
      </c>
      <c r="AU1587" s="16" t="s">
        <v>85</v>
      </c>
    </row>
    <row r="1588" spans="2:65" s="12" customFormat="1" x14ac:dyDescent="0.2">
      <c r="B1588" s="162"/>
      <c r="C1588" s="241"/>
      <c r="D1588" s="238" t="s">
        <v>147</v>
      </c>
      <c r="E1588" s="242" t="s">
        <v>1</v>
      </c>
      <c r="F1588" s="243" t="s">
        <v>148</v>
      </c>
      <c r="G1588" s="241"/>
      <c r="H1588" s="242" t="s">
        <v>1</v>
      </c>
      <c r="I1588" s="164"/>
      <c r="L1588" s="162"/>
      <c r="M1588" s="165"/>
      <c r="N1588" s="166"/>
      <c r="O1588" s="166"/>
      <c r="P1588" s="166"/>
      <c r="Q1588" s="166"/>
      <c r="R1588" s="166"/>
      <c r="S1588" s="166"/>
      <c r="T1588" s="167"/>
      <c r="AT1588" s="163" t="s">
        <v>147</v>
      </c>
      <c r="AU1588" s="163" t="s">
        <v>85</v>
      </c>
      <c r="AV1588" s="12" t="s">
        <v>83</v>
      </c>
      <c r="AW1588" s="12" t="s">
        <v>32</v>
      </c>
      <c r="AX1588" s="12" t="s">
        <v>75</v>
      </c>
      <c r="AY1588" s="163" t="s">
        <v>134</v>
      </c>
    </row>
    <row r="1589" spans="2:65" s="12" customFormat="1" x14ac:dyDescent="0.2">
      <c r="B1589" s="162"/>
      <c r="C1589" s="241"/>
      <c r="D1589" s="238" t="s">
        <v>147</v>
      </c>
      <c r="E1589" s="242" t="s">
        <v>1</v>
      </c>
      <c r="F1589" s="243" t="s">
        <v>149</v>
      </c>
      <c r="G1589" s="241"/>
      <c r="H1589" s="242" t="s">
        <v>1</v>
      </c>
      <c r="I1589" s="164"/>
      <c r="L1589" s="162"/>
      <c r="M1589" s="165"/>
      <c r="N1589" s="166"/>
      <c r="O1589" s="166"/>
      <c r="P1589" s="166"/>
      <c r="Q1589" s="166"/>
      <c r="R1589" s="166"/>
      <c r="S1589" s="166"/>
      <c r="T1589" s="167"/>
      <c r="AT1589" s="163" t="s">
        <v>147</v>
      </c>
      <c r="AU1589" s="163" t="s">
        <v>85</v>
      </c>
      <c r="AV1589" s="12" t="s">
        <v>83</v>
      </c>
      <c r="AW1589" s="12" t="s">
        <v>32</v>
      </c>
      <c r="AX1589" s="12" t="s">
        <v>75</v>
      </c>
      <c r="AY1589" s="163" t="s">
        <v>134</v>
      </c>
    </row>
    <row r="1590" spans="2:65" s="12" customFormat="1" ht="22.5" x14ac:dyDescent="0.2">
      <c r="B1590" s="162"/>
      <c r="C1590" s="241"/>
      <c r="D1590" s="238" t="s">
        <v>147</v>
      </c>
      <c r="E1590" s="242" t="s">
        <v>1</v>
      </c>
      <c r="F1590" s="243" t="s">
        <v>963</v>
      </c>
      <c r="G1590" s="241"/>
      <c r="H1590" s="242" t="s">
        <v>1</v>
      </c>
      <c r="I1590" s="164"/>
      <c r="L1590" s="162"/>
      <c r="M1590" s="165"/>
      <c r="N1590" s="166"/>
      <c r="O1590" s="166"/>
      <c r="P1590" s="166"/>
      <c r="Q1590" s="166"/>
      <c r="R1590" s="166"/>
      <c r="S1590" s="166"/>
      <c r="T1590" s="167"/>
      <c r="AT1590" s="163" t="s">
        <v>147</v>
      </c>
      <c r="AU1590" s="163" t="s">
        <v>85</v>
      </c>
      <c r="AV1590" s="12" t="s">
        <v>83</v>
      </c>
      <c r="AW1590" s="12" t="s">
        <v>32</v>
      </c>
      <c r="AX1590" s="12" t="s">
        <v>75</v>
      </c>
      <c r="AY1590" s="163" t="s">
        <v>134</v>
      </c>
    </row>
    <row r="1591" spans="2:65" s="13" customFormat="1" x14ac:dyDescent="0.2">
      <c r="B1591" s="168"/>
      <c r="C1591" s="244"/>
      <c r="D1591" s="238" t="s">
        <v>147</v>
      </c>
      <c r="E1591" s="245" t="s">
        <v>1</v>
      </c>
      <c r="F1591" s="246" t="s">
        <v>83</v>
      </c>
      <c r="G1591" s="244"/>
      <c r="H1591" s="247">
        <v>1</v>
      </c>
      <c r="I1591" s="170"/>
      <c r="L1591" s="168"/>
      <c r="M1591" s="171"/>
      <c r="N1591" s="172"/>
      <c r="O1591" s="172"/>
      <c r="P1591" s="172"/>
      <c r="Q1591" s="172"/>
      <c r="R1591" s="172"/>
      <c r="S1591" s="172"/>
      <c r="T1591" s="173"/>
      <c r="AT1591" s="169" t="s">
        <v>147</v>
      </c>
      <c r="AU1591" s="169" t="s">
        <v>85</v>
      </c>
      <c r="AV1591" s="13" t="s">
        <v>85</v>
      </c>
      <c r="AW1591" s="13" t="s">
        <v>32</v>
      </c>
      <c r="AX1591" s="13" t="s">
        <v>75</v>
      </c>
      <c r="AY1591" s="169" t="s">
        <v>134</v>
      </c>
    </row>
    <row r="1592" spans="2:65" s="12" customFormat="1" ht="22.5" x14ac:dyDescent="0.2">
      <c r="B1592" s="162"/>
      <c r="C1592" s="241"/>
      <c r="D1592" s="238" t="s">
        <v>147</v>
      </c>
      <c r="E1592" s="242" t="s">
        <v>1</v>
      </c>
      <c r="F1592" s="243" t="s">
        <v>964</v>
      </c>
      <c r="G1592" s="241"/>
      <c r="H1592" s="242" t="s">
        <v>1</v>
      </c>
      <c r="I1592" s="164"/>
      <c r="L1592" s="162"/>
      <c r="M1592" s="165"/>
      <c r="N1592" s="166"/>
      <c r="O1592" s="166"/>
      <c r="P1592" s="166"/>
      <c r="Q1592" s="166"/>
      <c r="R1592" s="166"/>
      <c r="S1592" s="166"/>
      <c r="T1592" s="167"/>
      <c r="AT1592" s="163" t="s">
        <v>147</v>
      </c>
      <c r="AU1592" s="163" t="s">
        <v>85</v>
      </c>
      <c r="AV1592" s="12" t="s">
        <v>83</v>
      </c>
      <c r="AW1592" s="12" t="s">
        <v>32</v>
      </c>
      <c r="AX1592" s="12" t="s">
        <v>75</v>
      </c>
      <c r="AY1592" s="163" t="s">
        <v>134</v>
      </c>
    </row>
    <row r="1593" spans="2:65" s="12" customFormat="1" x14ac:dyDescent="0.2">
      <c r="B1593" s="162"/>
      <c r="C1593" s="241"/>
      <c r="D1593" s="238" t="s">
        <v>147</v>
      </c>
      <c r="E1593" s="242" t="s">
        <v>1</v>
      </c>
      <c r="F1593" s="243" t="s">
        <v>965</v>
      </c>
      <c r="G1593" s="241"/>
      <c r="H1593" s="242" t="s">
        <v>1</v>
      </c>
      <c r="I1593" s="164"/>
      <c r="L1593" s="162"/>
      <c r="M1593" s="165"/>
      <c r="N1593" s="166"/>
      <c r="O1593" s="166"/>
      <c r="P1593" s="166"/>
      <c r="Q1593" s="166"/>
      <c r="R1593" s="166"/>
      <c r="S1593" s="166"/>
      <c r="T1593" s="167"/>
      <c r="AT1593" s="163" t="s">
        <v>147</v>
      </c>
      <c r="AU1593" s="163" t="s">
        <v>85</v>
      </c>
      <c r="AV1593" s="12" t="s">
        <v>83</v>
      </c>
      <c r="AW1593" s="12" t="s">
        <v>32</v>
      </c>
      <c r="AX1593" s="12" t="s">
        <v>75</v>
      </c>
      <c r="AY1593" s="163" t="s">
        <v>134</v>
      </c>
    </row>
    <row r="1594" spans="2:65" s="13" customFormat="1" x14ac:dyDescent="0.2">
      <c r="B1594" s="168"/>
      <c r="C1594" s="244"/>
      <c r="D1594" s="238" t="s">
        <v>147</v>
      </c>
      <c r="E1594" s="245" t="s">
        <v>1</v>
      </c>
      <c r="F1594" s="246" t="s">
        <v>83</v>
      </c>
      <c r="G1594" s="244"/>
      <c r="H1594" s="247">
        <v>1</v>
      </c>
      <c r="I1594" s="170"/>
      <c r="L1594" s="168"/>
      <c r="M1594" s="171"/>
      <c r="N1594" s="172"/>
      <c r="O1594" s="172"/>
      <c r="P1594" s="172"/>
      <c r="Q1594" s="172"/>
      <c r="R1594" s="172"/>
      <c r="S1594" s="172"/>
      <c r="T1594" s="173"/>
      <c r="AT1594" s="169" t="s">
        <v>147</v>
      </c>
      <c r="AU1594" s="169" t="s">
        <v>85</v>
      </c>
      <c r="AV1594" s="13" t="s">
        <v>85</v>
      </c>
      <c r="AW1594" s="13" t="s">
        <v>32</v>
      </c>
      <c r="AX1594" s="13" t="s">
        <v>75</v>
      </c>
      <c r="AY1594" s="169" t="s">
        <v>134</v>
      </c>
    </row>
    <row r="1595" spans="2:65" s="14" customFormat="1" x14ac:dyDescent="0.2">
      <c r="B1595" s="174"/>
      <c r="C1595" s="248"/>
      <c r="D1595" s="238" t="s">
        <v>147</v>
      </c>
      <c r="E1595" s="249" t="s">
        <v>1</v>
      </c>
      <c r="F1595" s="250" t="s">
        <v>152</v>
      </c>
      <c r="G1595" s="248"/>
      <c r="H1595" s="251">
        <v>2</v>
      </c>
      <c r="I1595" s="176"/>
      <c r="L1595" s="174"/>
      <c r="M1595" s="177"/>
      <c r="N1595" s="178"/>
      <c r="O1595" s="178"/>
      <c r="P1595" s="178"/>
      <c r="Q1595" s="178"/>
      <c r="R1595" s="178"/>
      <c r="S1595" s="178"/>
      <c r="T1595" s="179"/>
      <c r="AT1595" s="175" t="s">
        <v>147</v>
      </c>
      <c r="AU1595" s="175" t="s">
        <v>85</v>
      </c>
      <c r="AV1595" s="14" t="s">
        <v>141</v>
      </c>
      <c r="AW1595" s="14" t="s">
        <v>32</v>
      </c>
      <c r="AX1595" s="14" t="s">
        <v>83</v>
      </c>
      <c r="AY1595" s="175" t="s">
        <v>134</v>
      </c>
    </row>
    <row r="1596" spans="2:65" s="1" customFormat="1" ht="16.5" customHeight="1" x14ac:dyDescent="0.2">
      <c r="B1596" s="151"/>
      <c r="C1596" s="253">
        <v>132</v>
      </c>
      <c r="D1596" s="253" t="s">
        <v>347</v>
      </c>
      <c r="E1596" s="254" t="s">
        <v>966</v>
      </c>
      <c r="F1596" s="255" t="s">
        <v>967</v>
      </c>
      <c r="G1596" s="256" t="s">
        <v>493</v>
      </c>
      <c r="H1596" s="257">
        <v>2</v>
      </c>
      <c r="I1596" s="181"/>
      <c r="J1596" s="182">
        <f>ROUND(I1596*H1596,2)</f>
        <v>0</v>
      </c>
      <c r="K1596" s="180" t="s">
        <v>389</v>
      </c>
      <c r="L1596" s="183"/>
      <c r="M1596" s="184" t="s">
        <v>1</v>
      </c>
      <c r="N1596" s="185" t="s">
        <v>40</v>
      </c>
      <c r="O1596" s="54"/>
      <c r="P1596" s="157">
        <f>O1596*H1596</f>
        <v>0</v>
      </c>
      <c r="Q1596" s="157">
        <v>1.0000000000000001E-5</v>
      </c>
      <c r="R1596" s="157">
        <f>Q1596*H1596</f>
        <v>2.0000000000000002E-5</v>
      </c>
      <c r="S1596" s="157">
        <v>0</v>
      </c>
      <c r="T1596" s="158">
        <f>S1596*H1596</f>
        <v>0</v>
      </c>
      <c r="AR1596" s="159" t="s">
        <v>968</v>
      </c>
      <c r="AT1596" s="159" t="s">
        <v>347</v>
      </c>
      <c r="AU1596" s="159" t="s">
        <v>85</v>
      </c>
      <c r="AY1596" s="16" t="s">
        <v>134</v>
      </c>
      <c r="BE1596" s="160">
        <f>IF(N1596="základní",J1596,0)</f>
        <v>0</v>
      </c>
      <c r="BF1596" s="160">
        <f>IF(N1596="snížená",J1596,0)</f>
        <v>0</v>
      </c>
      <c r="BG1596" s="160">
        <f>IF(N1596="zákl. přenesená",J1596,0)</f>
        <v>0</v>
      </c>
      <c r="BH1596" s="160">
        <f>IF(N1596="sníž. přenesená",J1596,0)</f>
        <v>0</v>
      </c>
      <c r="BI1596" s="160">
        <f>IF(N1596="nulová",J1596,0)</f>
        <v>0</v>
      </c>
      <c r="BJ1596" s="16" t="s">
        <v>83</v>
      </c>
      <c r="BK1596" s="160">
        <f>ROUND(I1596*H1596,2)</f>
        <v>0</v>
      </c>
      <c r="BL1596" s="16" t="s">
        <v>968</v>
      </c>
      <c r="BM1596" s="159" t="s">
        <v>969</v>
      </c>
    </row>
    <row r="1597" spans="2:65" s="1" customFormat="1" x14ac:dyDescent="0.2">
      <c r="B1597" s="31"/>
      <c r="C1597" s="237"/>
      <c r="D1597" s="238" t="s">
        <v>143</v>
      </c>
      <c r="E1597" s="237"/>
      <c r="F1597" s="239" t="s">
        <v>967</v>
      </c>
      <c r="G1597" s="237"/>
      <c r="H1597" s="237"/>
      <c r="I1597" s="90"/>
      <c r="L1597" s="31"/>
      <c r="M1597" s="161"/>
      <c r="N1597" s="54"/>
      <c r="O1597" s="54"/>
      <c r="P1597" s="54"/>
      <c r="Q1597" s="54"/>
      <c r="R1597" s="54"/>
      <c r="S1597" s="54"/>
      <c r="T1597" s="55"/>
      <c r="AT1597" s="16" t="s">
        <v>143</v>
      </c>
      <c r="AU1597" s="16" t="s">
        <v>85</v>
      </c>
    </row>
    <row r="1598" spans="2:65" s="12" customFormat="1" x14ac:dyDescent="0.2">
      <c r="B1598" s="162"/>
      <c r="C1598" s="241"/>
      <c r="D1598" s="238" t="s">
        <v>147</v>
      </c>
      <c r="E1598" s="242" t="s">
        <v>1</v>
      </c>
      <c r="F1598" s="243" t="s">
        <v>148</v>
      </c>
      <c r="G1598" s="241"/>
      <c r="H1598" s="242" t="s">
        <v>1</v>
      </c>
      <c r="I1598" s="164"/>
      <c r="L1598" s="162"/>
      <c r="M1598" s="165"/>
      <c r="N1598" s="166"/>
      <c r="O1598" s="166"/>
      <c r="P1598" s="166"/>
      <c r="Q1598" s="166"/>
      <c r="R1598" s="166"/>
      <c r="S1598" s="166"/>
      <c r="T1598" s="167"/>
      <c r="AT1598" s="163" t="s">
        <v>147</v>
      </c>
      <c r="AU1598" s="163" t="s">
        <v>85</v>
      </c>
      <c r="AV1598" s="12" t="s">
        <v>83</v>
      </c>
      <c r="AW1598" s="12" t="s">
        <v>32</v>
      </c>
      <c r="AX1598" s="12" t="s">
        <v>75</v>
      </c>
      <c r="AY1598" s="163" t="s">
        <v>134</v>
      </c>
    </row>
    <row r="1599" spans="2:65" s="12" customFormat="1" x14ac:dyDescent="0.2">
      <c r="B1599" s="162"/>
      <c r="C1599" s="241"/>
      <c r="D1599" s="238" t="s">
        <v>147</v>
      </c>
      <c r="E1599" s="242" t="s">
        <v>1</v>
      </c>
      <c r="F1599" s="243" t="s">
        <v>149</v>
      </c>
      <c r="G1599" s="241"/>
      <c r="H1599" s="242" t="s">
        <v>1</v>
      </c>
      <c r="I1599" s="164"/>
      <c r="L1599" s="162"/>
      <c r="M1599" s="165"/>
      <c r="N1599" s="166"/>
      <c r="O1599" s="166"/>
      <c r="P1599" s="166"/>
      <c r="Q1599" s="166"/>
      <c r="R1599" s="166"/>
      <c r="S1599" s="166"/>
      <c r="T1599" s="167"/>
      <c r="AT1599" s="163" t="s">
        <v>147</v>
      </c>
      <c r="AU1599" s="163" t="s">
        <v>85</v>
      </c>
      <c r="AV1599" s="12" t="s">
        <v>83</v>
      </c>
      <c r="AW1599" s="12" t="s">
        <v>32</v>
      </c>
      <c r="AX1599" s="12" t="s">
        <v>75</v>
      </c>
      <c r="AY1599" s="163" t="s">
        <v>134</v>
      </c>
    </row>
    <row r="1600" spans="2:65" s="12" customFormat="1" ht="22.5" x14ac:dyDescent="0.2">
      <c r="B1600" s="162"/>
      <c r="C1600" s="241"/>
      <c r="D1600" s="238" t="s">
        <v>147</v>
      </c>
      <c r="E1600" s="242" t="s">
        <v>1</v>
      </c>
      <c r="F1600" s="243" t="s">
        <v>970</v>
      </c>
      <c r="G1600" s="241"/>
      <c r="H1600" s="242" t="s">
        <v>1</v>
      </c>
      <c r="I1600" s="164"/>
      <c r="L1600" s="162"/>
      <c r="M1600" s="165"/>
      <c r="N1600" s="166"/>
      <c r="O1600" s="166"/>
      <c r="P1600" s="166"/>
      <c r="Q1600" s="166"/>
      <c r="R1600" s="166"/>
      <c r="S1600" s="166"/>
      <c r="T1600" s="167"/>
      <c r="AT1600" s="163" t="s">
        <v>147</v>
      </c>
      <c r="AU1600" s="163" t="s">
        <v>85</v>
      </c>
      <c r="AV1600" s="12" t="s">
        <v>83</v>
      </c>
      <c r="AW1600" s="12" t="s">
        <v>32</v>
      </c>
      <c r="AX1600" s="12" t="s">
        <v>75</v>
      </c>
      <c r="AY1600" s="163" t="s">
        <v>134</v>
      </c>
    </row>
    <row r="1601" spans="2:65" s="13" customFormat="1" x14ac:dyDescent="0.2">
      <c r="B1601" s="168"/>
      <c r="C1601" s="244"/>
      <c r="D1601" s="238" t="s">
        <v>147</v>
      </c>
      <c r="E1601" s="245" t="s">
        <v>1</v>
      </c>
      <c r="F1601" s="246" t="s">
        <v>83</v>
      </c>
      <c r="G1601" s="244"/>
      <c r="H1601" s="247">
        <v>1</v>
      </c>
      <c r="I1601" s="170"/>
      <c r="L1601" s="168"/>
      <c r="M1601" s="171"/>
      <c r="N1601" s="172"/>
      <c r="O1601" s="172"/>
      <c r="P1601" s="172"/>
      <c r="Q1601" s="172"/>
      <c r="R1601" s="172"/>
      <c r="S1601" s="172"/>
      <c r="T1601" s="173"/>
      <c r="AT1601" s="169" t="s">
        <v>147</v>
      </c>
      <c r="AU1601" s="169" t="s">
        <v>85</v>
      </c>
      <c r="AV1601" s="13" t="s">
        <v>85</v>
      </c>
      <c r="AW1601" s="13" t="s">
        <v>32</v>
      </c>
      <c r="AX1601" s="13" t="s">
        <v>75</v>
      </c>
      <c r="AY1601" s="169" t="s">
        <v>134</v>
      </c>
    </row>
    <row r="1602" spans="2:65" s="12" customFormat="1" ht="22.5" x14ac:dyDescent="0.2">
      <c r="B1602" s="162"/>
      <c r="C1602" s="241"/>
      <c r="D1602" s="238" t="s">
        <v>147</v>
      </c>
      <c r="E1602" s="242" t="s">
        <v>1</v>
      </c>
      <c r="F1602" s="243" t="s">
        <v>971</v>
      </c>
      <c r="G1602" s="241"/>
      <c r="H1602" s="242" t="s">
        <v>1</v>
      </c>
      <c r="I1602" s="164"/>
      <c r="L1602" s="162"/>
      <c r="M1602" s="165"/>
      <c r="N1602" s="166"/>
      <c r="O1602" s="166"/>
      <c r="P1602" s="166"/>
      <c r="Q1602" s="166"/>
      <c r="R1602" s="166"/>
      <c r="S1602" s="166"/>
      <c r="T1602" s="167"/>
      <c r="AT1602" s="163" t="s">
        <v>147</v>
      </c>
      <c r="AU1602" s="163" t="s">
        <v>85</v>
      </c>
      <c r="AV1602" s="12" t="s">
        <v>83</v>
      </c>
      <c r="AW1602" s="12" t="s">
        <v>32</v>
      </c>
      <c r="AX1602" s="12" t="s">
        <v>75</v>
      </c>
      <c r="AY1602" s="163" t="s">
        <v>134</v>
      </c>
    </row>
    <row r="1603" spans="2:65" s="12" customFormat="1" x14ac:dyDescent="0.2">
      <c r="B1603" s="162"/>
      <c r="C1603" s="241"/>
      <c r="D1603" s="238" t="s">
        <v>147</v>
      </c>
      <c r="E1603" s="242" t="s">
        <v>1</v>
      </c>
      <c r="F1603" s="243" t="s">
        <v>965</v>
      </c>
      <c r="G1603" s="241"/>
      <c r="H1603" s="242" t="s">
        <v>1</v>
      </c>
      <c r="I1603" s="164"/>
      <c r="L1603" s="162"/>
      <c r="M1603" s="165"/>
      <c r="N1603" s="166"/>
      <c r="O1603" s="166"/>
      <c r="P1603" s="166"/>
      <c r="Q1603" s="166"/>
      <c r="R1603" s="166"/>
      <c r="S1603" s="166"/>
      <c r="T1603" s="167"/>
      <c r="AT1603" s="163" t="s">
        <v>147</v>
      </c>
      <c r="AU1603" s="163" t="s">
        <v>85</v>
      </c>
      <c r="AV1603" s="12" t="s">
        <v>83</v>
      </c>
      <c r="AW1603" s="12" t="s">
        <v>32</v>
      </c>
      <c r="AX1603" s="12" t="s">
        <v>75</v>
      </c>
      <c r="AY1603" s="163" t="s">
        <v>134</v>
      </c>
    </row>
    <row r="1604" spans="2:65" s="13" customFormat="1" x14ac:dyDescent="0.2">
      <c r="B1604" s="168"/>
      <c r="C1604" s="244"/>
      <c r="D1604" s="238" t="s">
        <v>147</v>
      </c>
      <c r="E1604" s="245" t="s">
        <v>1</v>
      </c>
      <c r="F1604" s="246" t="s">
        <v>83</v>
      </c>
      <c r="G1604" s="244"/>
      <c r="H1604" s="247">
        <v>1</v>
      </c>
      <c r="I1604" s="170"/>
      <c r="L1604" s="168"/>
      <c r="M1604" s="171"/>
      <c r="N1604" s="172"/>
      <c r="O1604" s="172"/>
      <c r="P1604" s="172"/>
      <c r="Q1604" s="172"/>
      <c r="R1604" s="172"/>
      <c r="S1604" s="172"/>
      <c r="T1604" s="173"/>
      <c r="AT1604" s="169" t="s">
        <v>147</v>
      </c>
      <c r="AU1604" s="169" t="s">
        <v>85</v>
      </c>
      <c r="AV1604" s="13" t="s">
        <v>85</v>
      </c>
      <c r="AW1604" s="13" t="s">
        <v>32</v>
      </c>
      <c r="AX1604" s="13" t="s">
        <v>75</v>
      </c>
      <c r="AY1604" s="169" t="s">
        <v>134</v>
      </c>
    </row>
    <row r="1605" spans="2:65" s="14" customFormat="1" x14ac:dyDescent="0.2">
      <c r="B1605" s="174"/>
      <c r="C1605" s="248"/>
      <c r="D1605" s="238" t="s">
        <v>147</v>
      </c>
      <c r="E1605" s="249" t="s">
        <v>1</v>
      </c>
      <c r="F1605" s="250" t="s">
        <v>152</v>
      </c>
      <c r="G1605" s="248"/>
      <c r="H1605" s="251">
        <v>2</v>
      </c>
      <c r="I1605" s="176"/>
      <c r="L1605" s="174"/>
      <c r="M1605" s="177"/>
      <c r="N1605" s="178"/>
      <c r="O1605" s="178"/>
      <c r="P1605" s="178"/>
      <c r="Q1605" s="178"/>
      <c r="R1605" s="178"/>
      <c r="S1605" s="178"/>
      <c r="T1605" s="179"/>
      <c r="AT1605" s="175" t="s">
        <v>147</v>
      </c>
      <c r="AU1605" s="175" t="s">
        <v>85</v>
      </c>
      <c r="AV1605" s="14" t="s">
        <v>141</v>
      </c>
      <c r="AW1605" s="14" t="s">
        <v>32</v>
      </c>
      <c r="AX1605" s="14" t="s">
        <v>83</v>
      </c>
      <c r="AY1605" s="175" t="s">
        <v>134</v>
      </c>
    </row>
    <row r="1606" spans="2:65" s="1" customFormat="1" ht="16.5" customHeight="1" x14ac:dyDescent="0.2">
      <c r="B1606" s="151"/>
      <c r="C1606" s="253">
        <v>133</v>
      </c>
      <c r="D1606" s="253" t="s">
        <v>347</v>
      </c>
      <c r="E1606" s="254" t="s">
        <v>972</v>
      </c>
      <c r="F1606" s="255" t="s">
        <v>973</v>
      </c>
      <c r="G1606" s="256" t="s">
        <v>493</v>
      </c>
      <c r="H1606" s="257">
        <v>2</v>
      </c>
      <c r="I1606" s="181"/>
      <c r="J1606" s="182">
        <f>ROUND(I1606*H1606,2)</f>
        <v>0</v>
      </c>
      <c r="K1606" s="180" t="s">
        <v>389</v>
      </c>
      <c r="L1606" s="183"/>
      <c r="M1606" s="184" t="s">
        <v>1</v>
      </c>
      <c r="N1606" s="185" t="s">
        <v>40</v>
      </c>
      <c r="O1606" s="54"/>
      <c r="P1606" s="157">
        <f>O1606*H1606</f>
        <v>0</v>
      </c>
      <c r="Q1606" s="157">
        <v>2.9999999999999997E-4</v>
      </c>
      <c r="R1606" s="157">
        <f>Q1606*H1606</f>
        <v>5.9999999999999995E-4</v>
      </c>
      <c r="S1606" s="157">
        <v>0</v>
      </c>
      <c r="T1606" s="158">
        <f>S1606*H1606</f>
        <v>0</v>
      </c>
      <c r="AR1606" s="159" t="s">
        <v>968</v>
      </c>
      <c r="AT1606" s="159" t="s">
        <v>347</v>
      </c>
      <c r="AU1606" s="159" t="s">
        <v>85</v>
      </c>
      <c r="AY1606" s="16" t="s">
        <v>134</v>
      </c>
      <c r="BE1606" s="160">
        <f>IF(N1606="základní",J1606,0)</f>
        <v>0</v>
      </c>
      <c r="BF1606" s="160">
        <f>IF(N1606="snížená",J1606,0)</f>
        <v>0</v>
      </c>
      <c r="BG1606" s="160">
        <f>IF(N1606="zákl. přenesená",J1606,0)</f>
        <v>0</v>
      </c>
      <c r="BH1606" s="160">
        <f>IF(N1606="sníž. přenesená",J1606,0)</f>
        <v>0</v>
      </c>
      <c r="BI1606" s="160">
        <f>IF(N1606="nulová",J1606,0)</f>
        <v>0</v>
      </c>
      <c r="BJ1606" s="16" t="s">
        <v>83</v>
      </c>
      <c r="BK1606" s="160">
        <f>ROUND(I1606*H1606,2)</f>
        <v>0</v>
      </c>
      <c r="BL1606" s="16" t="s">
        <v>968</v>
      </c>
      <c r="BM1606" s="159" t="s">
        <v>974</v>
      </c>
    </row>
    <row r="1607" spans="2:65" s="1" customFormat="1" x14ac:dyDescent="0.2">
      <c r="B1607" s="31"/>
      <c r="C1607" s="237"/>
      <c r="D1607" s="238" t="s">
        <v>143</v>
      </c>
      <c r="E1607" s="237"/>
      <c r="F1607" s="239" t="s">
        <v>973</v>
      </c>
      <c r="G1607" s="237"/>
      <c r="H1607" s="237"/>
      <c r="I1607" s="90"/>
      <c r="L1607" s="31"/>
      <c r="M1607" s="161"/>
      <c r="N1607" s="54"/>
      <c r="O1607" s="54"/>
      <c r="P1607" s="54"/>
      <c r="Q1607" s="54"/>
      <c r="R1607" s="54"/>
      <c r="S1607" s="54"/>
      <c r="T1607" s="55"/>
      <c r="AT1607" s="16" t="s">
        <v>143</v>
      </c>
      <c r="AU1607" s="16" t="s">
        <v>85</v>
      </c>
    </row>
    <row r="1608" spans="2:65" s="12" customFormat="1" x14ac:dyDescent="0.2">
      <c r="B1608" s="162"/>
      <c r="C1608" s="241"/>
      <c r="D1608" s="238" t="s">
        <v>147</v>
      </c>
      <c r="E1608" s="242" t="s">
        <v>1</v>
      </c>
      <c r="F1608" s="243" t="s">
        <v>148</v>
      </c>
      <c r="G1608" s="241"/>
      <c r="H1608" s="242" t="s">
        <v>1</v>
      </c>
      <c r="I1608" s="164"/>
      <c r="L1608" s="162"/>
      <c r="M1608" s="165"/>
      <c r="N1608" s="166"/>
      <c r="O1608" s="166"/>
      <c r="P1608" s="166"/>
      <c r="Q1608" s="166"/>
      <c r="R1608" s="166"/>
      <c r="S1608" s="166"/>
      <c r="T1608" s="167"/>
      <c r="AT1608" s="163" t="s">
        <v>147</v>
      </c>
      <c r="AU1608" s="163" t="s">
        <v>85</v>
      </c>
      <c r="AV1608" s="12" t="s">
        <v>83</v>
      </c>
      <c r="AW1608" s="12" t="s">
        <v>32</v>
      </c>
      <c r="AX1608" s="12" t="s">
        <v>75</v>
      </c>
      <c r="AY1608" s="163" t="s">
        <v>134</v>
      </c>
    </row>
    <row r="1609" spans="2:65" s="12" customFormat="1" x14ac:dyDescent="0.2">
      <c r="B1609" s="162"/>
      <c r="C1609" s="241"/>
      <c r="D1609" s="238" t="s">
        <v>147</v>
      </c>
      <c r="E1609" s="242" t="s">
        <v>1</v>
      </c>
      <c r="F1609" s="243" t="s">
        <v>149</v>
      </c>
      <c r="G1609" s="241"/>
      <c r="H1609" s="242" t="s">
        <v>1</v>
      </c>
      <c r="I1609" s="164"/>
      <c r="L1609" s="162"/>
      <c r="M1609" s="165"/>
      <c r="N1609" s="166"/>
      <c r="O1609" s="166"/>
      <c r="P1609" s="166"/>
      <c r="Q1609" s="166"/>
      <c r="R1609" s="166"/>
      <c r="S1609" s="166"/>
      <c r="T1609" s="167"/>
      <c r="AT1609" s="163" t="s">
        <v>147</v>
      </c>
      <c r="AU1609" s="163" t="s">
        <v>85</v>
      </c>
      <c r="AV1609" s="12" t="s">
        <v>83</v>
      </c>
      <c r="AW1609" s="12" t="s">
        <v>32</v>
      </c>
      <c r="AX1609" s="12" t="s">
        <v>75</v>
      </c>
      <c r="AY1609" s="163" t="s">
        <v>134</v>
      </c>
    </row>
    <row r="1610" spans="2:65" s="12" customFormat="1" ht="22.5" x14ac:dyDescent="0.2">
      <c r="B1610" s="162"/>
      <c r="C1610" s="241"/>
      <c r="D1610" s="238" t="s">
        <v>147</v>
      </c>
      <c r="E1610" s="242" t="s">
        <v>1</v>
      </c>
      <c r="F1610" s="243" t="s">
        <v>975</v>
      </c>
      <c r="G1610" s="241"/>
      <c r="H1610" s="242" t="s">
        <v>1</v>
      </c>
      <c r="I1610" s="164"/>
      <c r="L1610" s="162"/>
      <c r="M1610" s="165"/>
      <c r="N1610" s="166"/>
      <c r="O1610" s="166"/>
      <c r="P1610" s="166"/>
      <c r="Q1610" s="166"/>
      <c r="R1610" s="166"/>
      <c r="S1610" s="166"/>
      <c r="T1610" s="167"/>
      <c r="AT1610" s="163" t="s">
        <v>147</v>
      </c>
      <c r="AU1610" s="163" t="s">
        <v>85</v>
      </c>
      <c r="AV1610" s="12" t="s">
        <v>83</v>
      </c>
      <c r="AW1610" s="12" t="s">
        <v>32</v>
      </c>
      <c r="AX1610" s="12" t="s">
        <v>75</v>
      </c>
      <c r="AY1610" s="163" t="s">
        <v>134</v>
      </c>
    </row>
    <row r="1611" spans="2:65" s="13" customFormat="1" x14ac:dyDescent="0.2">
      <c r="B1611" s="168"/>
      <c r="C1611" s="244"/>
      <c r="D1611" s="238" t="s">
        <v>147</v>
      </c>
      <c r="E1611" s="245" t="s">
        <v>1</v>
      </c>
      <c r="F1611" s="246" t="s">
        <v>83</v>
      </c>
      <c r="G1611" s="244"/>
      <c r="H1611" s="247">
        <v>1</v>
      </c>
      <c r="I1611" s="170"/>
      <c r="L1611" s="168"/>
      <c r="M1611" s="171"/>
      <c r="N1611" s="172"/>
      <c r="O1611" s="172"/>
      <c r="P1611" s="172"/>
      <c r="Q1611" s="172"/>
      <c r="R1611" s="172"/>
      <c r="S1611" s="172"/>
      <c r="T1611" s="173"/>
      <c r="AT1611" s="169" t="s">
        <v>147</v>
      </c>
      <c r="AU1611" s="169" t="s">
        <v>85</v>
      </c>
      <c r="AV1611" s="13" t="s">
        <v>85</v>
      </c>
      <c r="AW1611" s="13" t="s">
        <v>32</v>
      </c>
      <c r="AX1611" s="13" t="s">
        <v>75</v>
      </c>
      <c r="AY1611" s="169" t="s">
        <v>134</v>
      </c>
    </row>
    <row r="1612" spans="2:65" s="12" customFormat="1" ht="22.5" x14ac:dyDescent="0.2">
      <c r="B1612" s="162"/>
      <c r="C1612" s="241"/>
      <c r="D1612" s="238" t="s">
        <v>147</v>
      </c>
      <c r="E1612" s="242" t="s">
        <v>1</v>
      </c>
      <c r="F1612" s="243" t="s">
        <v>976</v>
      </c>
      <c r="G1612" s="241"/>
      <c r="H1612" s="242" t="s">
        <v>1</v>
      </c>
      <c r="I1612" s="164"/>
      <c r="L1612" s="162"/>
      <c r="M1612" s="165"/>
      <c r="N1612" s="166"/>
      <c r="O1612" s="166"/>
      <c r="P1612" s="166"/>
      <c r="Q1612" s="166"/>
      <c r="R1612" s="166"/>
      <c r="S1612" s="166"/>
      <c r="T1612" s="167"/>
      <c r="AT1612" s="163" t="s">
        <v>147</v>
      </c>
      <c r="AU1612" s="163" t="s">
        <v>85</v>
      </c>
      <c r="AV1612" s="12" t="s">
        <v>83</v>
      </c>
      <c r="AW1612" s="12" t="s">
        <v>32</v>
      </c>
      <c r="AX1612" s="12" t="s">
        <v>75</v>
      </c>
      <c r="AY1612" s="163" t="s">
        <v>134</v>
      </c>
    </row>
    <row r="1613" spans="2:65" s="12" customFormat="1" x14ac:dyDescent="0.2">
      <c r="B1613" s="162"/>
      <c r="C1613" s="241"/>
      <c r="D1613" s="238" t="s">
        <v>147</v>
      </c>
      <c r="E1613" s="242" t="s">
        <v>1</v>
      </c>
      <c r="F1613" s="243" t="s">
        <v>965</v>
      </c>
      <c r="G1613" s="241"/>
      <c r="H1613" s="242" t="s">
        <v>1</v>
      </c>
      <c r="I1613" s="164"/>
      <c r="L1613" s="162"/>
      <c r="M1613" s="165"/>
      <c r="N1613" s="166"/>
      <c r="O1613" s="166"/>
      <c r="P1613" s="166"/>
      <c r="Q1613" s="166"/>
      <c r="R1613" s="166"/>
      <c r="S1613" s="166"/>
      <c r="T1613" s="167"/>
      <c r="AT1613" s="163" t="s">
        <v>147</v>
      </c>
      <c r="AU1613" s="163" t="s">
        <v>85</v>
      </c>
      <c r="AV1613" s="12" t="s">
        <v>83</v>
      </c>
      <c r="AW1613" s="12" t="s">
        <v>32</v>
      </c>
      <c r="AX1613" s="12" t="s">
        <v>75</v>
      </c>
      <c r="AY1613" s="163" t="s">
        <v>134</v>
      </c>
    </row>
    <row r="1614" spans="2:65" s="13" customFormat="1" x14ac:dyDescent="0.2">
      <c r="B1614" s="168"/>
      <c r="C1614" s="244"/>
      <c r="D1614" s="238" t="s">
        <v>147</v>
      </c>
      <c r="E1614" s="245" t="s">
        <v>1</v>
      </c>
      <c r="F1614" s="246" t="s">
        <v>83</v>
      </c>
      <c r="G1614" s="244"/>
      <c r="H1614" s="247">
        <v>1</v>
      </c>
      <c r="I1614" s="170"/>
      <c r="L1614" s="168"/>
      <c r="M1614" s="171"/>
      <c r="N1614" s="172"/>
      <c r="O1614" s="172"/>
      <c r="P1614" s="172"/>
      <c r="Q1614" s="172"/>
      <c r="R1614" s="172"/>
      <c r="S1614" s="172"/>
      <c r="T1614" s="173"/>
      <c r="AT1614" s="169" t="s">
        <v>147</v>
      </c>
      <c r="AU1614" s="169" t="s">
        <v>85</v>
      </c>
      <c r="AV1614" s="13" t="s">
        <v>85</v>
      </c>
      <c r="AW1614" s="13" t="s">
        <v>32</v>
      </c>
      <c r="AX1614" s="13" t="s">
        <v>75</v>
      </c>
      <c r="AY1614" s="169" t="s">
        <v>134</v>
      </c>
    </row>
    <row r="1615" spans="2:65" s="14" customFormat="1" x14ac:dyDescent="0.2">
      <c r="B1615" s="174"/>
      <c r="C1615" s="248"/>
      <c r="D1615" s="238" t="s">
        <v>147</v>
      </c>
      <c r="E1615" s="249" t="s">
        <v>1</v>
      </c>
      <c r="F1615" s="250" t="s">
        <v>152</v>
      </c>
      <c r="G1615" s="248"/>
      <c r="H1615" s="251">
        <v>2</v>
      </c>
      <c r="I1615" s="176"/>
      <c r="L1615" s="174"/>
      <c r="M1615" s="177"/>
      <c r="N1615" s="178"/>
      <c r="O1615" s="178"/>
      <c r="P1615" s="178"/>
      <c r="Q1615" s="178"/>
      <c r="R1615" s="178"/>
      <c r="S1615" s="178"/>
      <c r="T1615" s="179"/>
      <c r="AT1615" s="175" t="s">
        <v>147</v>
      </c>
      <c r="AU1615" s="175" t="s">
        <v>85</v>
      </c>
      <c r="AV1615" s="14" t="s">
        <v>141</v>
      </c>
      <c r="AW1615" s="14" t="s">
        <v>32</v>
      </c>
      <c r="AX1615" s="14" t="s">
        <v>83</v>
      </c>
      <c r="AY1615" s="175" t="s">
        <v>134</v>
      </c>
    </row>
    <row r="1616" spans="2:65" s="1" customFormat="1" ht="16.5" customHeight="1" x14ac:dyDescent="0.2">
      <c r="B1616" s="151"/>
      <c r="C1616" s="232">
        <v>134</v>
      </c>
      <c r="D1616" s="232" t="s">
        <v>136</v>
      </c>
      <c r="E1616" s="233" t="s">
        <v>977</v>
      </c>
      <c r="F1616" s="234" t="s">
        <v>978</v>
      </c>
      <c r="G1616" s="235" t="s">
        <v>493</v>
      </c>
      <c r="H1616" s="236">
        <v>10</v>
      </c>
      <c r="I1616" s="153"/>
      <c r="J1616" s="154">
        <f>ROUND(I1616*H1616,2)</f>
        <v>0</v>
      </c>
      <c r="K1616" s="152" t="s">
        <v>140</v>
      </c>
      <c r="L1616" s="31"/>
      <c r="M1616" s="155" t="s">
        <v>1</v>
      </c>
      <c r="N1616" s="156" t="s">
        <v>40</v>
      </c>
      <c r="O1616" s="54"/>
      <c r="P1616" s="157">
        <f>O1616*H1616</f>
        <v>0</v>
      </c>
      <c r="Q1616" s="157">
        <v>0</v>
      </c>
      <c r="R1616" s="157">
        <f>Q1616*H1616</f>
        <v>0</v>
      </c>
      <c r="S1616" s="157">
        <v>0</v>
      </c>
      <c r="T1616" s="158">
        <f>S1616*H1616</f>
        <v>0</v>
      </c>
      <c r="AR1616" s="159" t="s">
        <v>612</v>
      </c>
      <c r="AT1616" s="159" t="s">
        <v>136</v>
      </c>
      <c r="AU1616" s="159" t="s">
        <v>85</v>
      </c>
      <c r="AY1616" s="16" t="s">
        <v>134</v>
      </c>
      <c r="BE1616" s="160">
        <f>IF(N1616="základní",J1616,0)</f>
        <v>0</v>
      </c>
      <c r="BF1616" s="160">
        <f>IF(N1616="snížená",J1616,0)</f>
        <v>0</v>
      </c>
      <c r="BG1616" s="160">
        <f>IF(N1616="zákl. přenesená",J1616,0)</f>
        <v>0</v>
      </c>
      <c r="BH1616" s="160">
        <f>IF(N1616="sníž. přenesená",J1616,0)</f>
        <v>0</v>
      </c>
      <c r="BI1616" s="160">
        <f>IF(N1616="nulová",J1616,0)</f>
        <v>0</v>
      </c>
      <c r="BJ1616" s="16" t="s">
        <v>83</v>
      </c>
      <c r="BK1616" s="160">
        <f>ROUND(I1616*H1616,2)</f>
        <v>0</v>
      </c>
      <c r="BL1616" s="16" t="s">
        <v>612</v>
      </c>
      <c r="BM1616" s="159" t="s">
        <v>979</v>
      </c>
    </row>
    <row r="1617" spans="2:65" s="1" customFormat="1" x14ac:dyDescent="0.2">
      <c r="B1617" s="31"/>
      <c r="C1617" s="237"/>
      <c r="D1617" s="238" t="s">
        <v>143</v>
      </c>
      <c r="E1617" s="237"/>
      <c r="F1617" s="239" t="s">
        <v>980</v>
      </c>
      <c r="G1617" s="237"/>
      <c r="H1617" s="237"/>
      <c r="I1617" s="90"/>
      <c r="L1617" s="31"/>
      <c r="M1617" s="161"/>
      <c r="N1617" s="54"/>
      <c r="O1617" s="54"/>
      <c r="P1617" s="54"/>
      <c r="Q1617" s="54"/>
      <c r="R1617" s="54"/>
      <c r="S1617" s="54"/>
      <c r="T1617" s="55"/>
      <c r="AT1617" s="16" t="s">
        <v>143</v>
      </c>
      <c r="AU1617" s="16" t="s">
        <v>85</v>
      </c>
    </row>
    <row r="1618" spans="2:65" s="12" customFormat="1" x14ac:dyDescent="0.2">
      <c r="B1618" s="162"/>
      <c r="C1618" s="241"/>
      <c r="D1618" s="238" t="s">
        <v>147</v>
      </c>
      <c r="E1618" s="242" t="s">
        <v>1</v>
      </c>
      <c r="F1618" s="243" t="s">
        <v>148</v>
      </c>
      <c r="G1618" s="241"/>
      <c r="H1618" s="242" t="s">
        <v>1</v>
      </c>
      <c r="I1618" s="164"/>
      <c r="L1618" s="162"/>
      <c r="M1618" s="165"/>
      <c r="N1618" s="166"/>
      <c r="O1618" s="166"/>
      <c r="P1618" s="166"/>
      <c r="Q1618" s="166"/>
      <c r="R1618" s="166"/>
      <c r="S1618" s="166"/>
      <c r="T1618" s="167"/>
      <c r="AT1618" s="163" t="s">
        <v>147</v>
      </c>
      <c r="AU1618" s="163" t="s">
        <v>85</v>
      </c>
      <c r="AV1618" s="12" t="s">
        <v>83</v>
      </c>
      <c r="AW1618" s="12" t="s">
        <v>32</v>
      </c>
      <c r="AX1618" s="12" t="s">
        <v>75</v>
      </c>
      <c r="AY1618" s="163" t="s">
        <v>134</v>
      </c>
    </row>
    <row r="1619" spans="2:65" s="12" customFormat="1" x14ac:dyDescent="0.2">
      <c r="B1619" s="162"/>
      <c r="C1619" s="241"/>
      <c r="D1619" s="238" t="s">
        <v>147</v>
      </c>
      <c r="E1619" s="242" t="s">
        <v>1</v>
      </c>
      <c r="F1619" s="243" t="s">
        <v>488</v>
      </c>
      <c r="G1619" s="241"/>
      <c r="H1619" s="242" t="s">
        <v>1</v>
      </c>
      <c r="I1619" s="164"/>
      <c r="L1619" s="162"/>
      <c r="M1619" s="165"/>
      <c r="N1619" s="166"/>
      <c r="O1619" s="166"/>
      <c r="P1619" s="166"/>
      <c r="Q1619" s="166"/>
      <c r="R1619" s="166"/>
      <c r="S1619" s="166"/>
      <c r="T1619" s="167"/>
      <c r="AT1619" s="163" t="s">
        <v>147</v>
      </c>
      <c r="AU1619" s="163" t="s">
        <v>85</v>
      </c>
      <c r="AV1619" s="12" t="s">
        <v>83</v>
      </c>
      <c r="AW1619" s="12" t="s">
        <v>32</v>
      </c>
      <c r="AX1619" s="12" t="s">
        <v>75</v>
      </c>
      <c r="AY1619" s="163" t="s">
        <v>134</v>
      </c>
    </row>
    <row r="1620" spans="2:65" s="12" customFormat="1" x14ac:dyDescent="0.2">
      <c r="B1620" s="162"/>
      <c r="C1620" s="241"/>
      <c r="D1620" s="238" t="s">
        <v>147</v>
      </c>
      <c r="E1620" s="242" t="s">
        <v>1</v>
      </c>
      <c r="F1620" s="243" t="s">
        <v>981</v>
      </c>
      <c r="G1620" s="241"/>
      <c r="H1620" s="242" t="s">
        <v>1</v>
      </c>
      <c r="I1620" s="164"/>
      <c r="L1620" s="162"/>
      <c r="M1620" s="165"/>
      <c r="N1620" s="166"/>
      <c r="O1620" s="166"/>
      <c r="P1620" s="166"/>
      <c r="Q1620" s="166"/>
      <c r="R1620" s="166"/>
      <c r="S1620" s="166"/>
      <c r="T1620" s="167"/>
      <c r="AT1620" s="163" t="s">
        <v>147</v>
      </c>
      <c r="AU1620" s="163" t="s">
        <v>85</v>
      </c>
      <c r="AV1620" s="12" t="s">
        <v>83</v>
      </c>
      <c r="AW1620" s="12" t="s">
        <v>32</v>
      </c>
      <c r="AX1620" s="12" t="s">
        <v>75</v>
      </c>
      <c r="AY1620" s="163" t="s">
        <v>134</v>
      </c>
    </row>
    <row r="1621" spans="2:65" s="13" customFormat="1" x14ac:dyDescent="0.2">
      <c r="B1621" s="168"/>
      <c r="C1621" s="244"/>
      <c r="D1621" s="238" t="s">
        <v>147</v>
      </c>
      <c r="E1621" s="245" t="s">
        <v>1</v>
      </c>
      <c r="F1621" s="246" t="s">
        <v>982</v>
      </c>
      <c r="G1621" s="244"/>
      <c r="H1621" s="247">
        <v>10</v>
      </c>
      <c r="I1621" s="170"/>
      <c r="L1621" s="168"/>
      <c r="M1621" s="171"/>
      <c r="N1621" s="172"/>
      <c r="O1621" s="172"/>
      <c r="P1621" s="172"/>
      <c r="Q1621" s="172"/>
      <c r="R1621" s="172"/>
      <c r="S1621" s="172"/>
      <c r="T1621" s="173"/>
      <c r="AT1621" s="169" t="s">
        <v>147</v>
      </c>
      <c r="AU1621" s="169" t="s">
        <v>85</v>
      </c>
      <c r="AV1621" s="13" t="s">
        <v>85</v>
      </c>
      <c r="AW1621" s="13" t="s">
        <v>32</v>
      </c>
      <c r="AX1621" s="13" t="s">
        <v>75</v>
      </c>
      <c r="AY1621" s="169" t="s">
        <v>134</v>
      </c>
    </row>
    <row r="1622" spans="2:65" s="14" customFormat="1" x14ac:dyDescent="0.2">
      <c r="B1622" s="174"/>
      <c r="C1622" s="248"/>
      <c r="D1622" s="238" t="s">
        <v>147</v>
      </c>
      <c r="E1622" s="249" t="s">
        <v>1</v>
      </c>
      <c r="F1622" s="250" t="s">
        <v>152</v>
      </c>
      <c r="G1622" s="248"/>
      <c r="H1622" s="251">
        <v>10</v>
      </c>
      <c r="I1622" s="176"/>
      <c r="L1622" s="174"/>
      <c r="M1622" s="177"/>
      <c r="N1622" s="178"/>
      <c r="O1622" s="178"/>
      <c r="P1622" s="178"/>
      <c r="Q1622" s="178"/>
      <c r="R1622" s="178"/>
      <c r="S1622" s="178"/>
      <c r="T1622" s="179"/>
      <c r="AT1622" s="175" t="s">
        <v>147</v>
      </c>
      <c r="AU1622" s="175" t="s">
        <v>85</v>
      </c>
      <c r="AV1622" s="14" t="s">
        <v>141</v>
      </c>
      <c r="AW1622" s="14" t="s">
        <v>32</v>
      </c>
      <c r="AX1622" s="14" t="s">
        <v>83</v>
      </c>
      <c r="AY1622" s="175" t="s">
        <v>134</v>
      </c>
    </row>
    <row r="1623" spans="2:65" s="1" customFormat="1" ht="16.5" customHeight="1" x14ac:dyDescent="0.2">
      <c r="B1623" s="151"/>
      <c r="C1623" s="253">
        <v>135</v>
      </c>
      <c r="D1623" s="253" t="s">
        <v>347</v>
      </c>
      <c r="E1623" s="254" t="s">
        <v>983</v>
      </c>
      <c r="F1623" s="255" t="s">
        <v>984</v>
      </c>
      <c r="G1623" s="256" t="s">
        <v>493</v>
      </c>
      <c r="H1623" s="257">
        <v>10</v>
      </c>
      <c r="I1623" s="181"/>
      <c r="J1623" s="182">
        <f>ROUND(I1623*H1623,2)</f>
        <v>0</v>
      </c>
      <c r="K1623" s="180" t="s">
        <v>389</v>
      </c>
      <c r="L1623" s="183"/>
      <c r="M1623" s="184" t="s">
        <v>1</v>
      </c>
      <c r="N1623" s="185" t="s">
        <v>40</v>
      </c>
      <c r="O1623" s="54"/>
      <c r="P1623" s="157">
        <f>O1623*H1623</f>
        <v>0</v>
      </c>
      <c r="Q1623" s="157">
        <v>4.0000000000000003E-5</v>
      </c>
      <c r="R1623" s="157">
        <f>Q1623*H1623</f>
        <v>4.0000000000000002E-4</v>
      </c>
      <c r="S1623" s="157">
        <v>0</v>
      </c>
      <c r="T1623" s="158">
        <f>S1623*H1623</f>
        <v>0</v>
      </c>
      <c r="AR1623" s="159" t="s">
        <v>968</v>
      </c>
      <c r="AT1623" s="159" t="s">
        <v>347</v>
      </c>
      <c r="AU1623" s="159" t="s">
        <v>85</v>
      </c>
      <c r="AY1623" s="16" t="s">
        <v>134</v>
      </c>
      <c r="BE1623" s="160">
        <f>IF(N1623="základní",J1623,0)</f>
        <v>0</v>
      </c>
      <c r="BF1623" s="160">
        <f>IF(N1623="snížená",J1623,0)</f>
        <v>0</v>
      </c>
      <c r="BG1623" s="160">
        <f>IF(N1623="zákl. přenesená",J1623,0)</f>
        <v>0</v>
      </c>
      <c r="BH1623" s="160">
        <f>IF(N1623="sníž. přenesená",J1623,0)</f>
        <v>0</v>
      </c>
      <c r="BI1623" s="160">
        <f>IF(N1623="nulová",J1623,0)</f>
        <v>0</v>
      </c>
      <c r="BJ1623" s="16" t="s">
        <v>83</v>
      </c>
      <c r="BK1623" s="160">
        <f>ROUND(I1623*H1623,2)</f>
        <v>0</v>
      </c>
      <c r="BL1623" s="16" t="s">
        <v>968</v>
      </c>
      <c r="BM1623" s="159" t="s">
        <v>985</v>
      </c>
    </row>
    <row r="1624" spans="2:65" s="1" customFormat="1" x14ac:dyDescent="0.2">
      <c r="B1624" s="31"/>
      <c r="C1624" s="237"/>
      <c r="D1624" s="238" t="s">
        <v>143</v>
      </c>
      <c r="E1624" s="237"/>
      <c r="F1624" s="239" t="s">
        <v>984</v>
      </c>
      <c r="G1624" s="237"/>
      <c r="H1624" s="237"/>
      <c r="I1624" s="90"/>
      <c r="L1624" s="31"/>
      <c r="M1624" s="161"/>
      <c r="N1624" s="54"/>
      <c r="O1624" s="54"/>
      <c r="P1624" s="54"/>
      <c r="Q1624" s="54"/>
      <c r="R1624" s="54"/>
      <c r="S1624" s="54"/>
      <c r="T1624" s="55"/>
      <c r="AT1624" s="16" t="s">
        <v>143</v>
      </c>
      <c r="AU1624" s="16" t="s">
        <v>85</v>
      </c>
    </row>
    <row r="1625" spans="2:65" s="12" customFormat="1" x14ac:dyDescent="0.2">
      <c r="B1625" s="162"/>
      <c r="C1625" s="241"/>
      <c r="D1625" s="238" t="s">
        <v>147</v>
      </c>
      <c r="E1625" s="242" t="s">
        <v>1</v>
      </c>
      <c r="F1625" s="243" t="s">
        <v>148</v>
      </c>
      <c r="G1625" s="241"/>
      <c r="H1625" s="242" t="s">
        <v>1</v>
      </c>
      <c r="I1625" s="164"/>
      <c r="L1625" s="162"/>
      <c r="M1625" s="165"/>
      <c r="N1625" s="166"/>
      <c r="O1625" s="166"/>
      <c r="P1625" s="166"/>
      <c r="Q1625" s="166"/>
      <c r="R1625" s="166"/>
      <c r="S1625" s="166"/>
      <c r="T1625" s="167"/>
      <c r="AT1625" s="163" t="s">
        <v>147</v>
      </c>
      <c r="AU1625" s="163" t="s">
        <v>85</v>
      </c>
      <c r="AV1625" s="12" t="s">
        <v>83</v>
      </c>
      <c r="AW1625" s="12" t="s">
        <v>32</v>
      </c>
      <c r="AX1625" s="12" t="s">
        <v>75</v>
      </c>
      <c r="AY1625" s="163" t="s">
        <v>134</v>
      </c>
    </row>
    <row r="1626" spans="2:65" s="12" customFormat="1" x14ac:dyDescent="0.2">
      <c r="B1626" s="162"/>
      <c r="C1626" s="241"/>
      <c r="D1626" s="238" t="s">
        <v>147</v>
      </c>
      <c r="E1626" s="242" t="s">
        <v>1</v>
      </c>
      <c r="F1626" s="243" t="s">
        <v>149</v>
      </c>
      <c r="G1626" s="241"/>
      <c r="H1626" s="242" t="s">
        <v>1</v>
      </c>
      <c r="I1626" s="164"/>
      <c r="L1626" s="162"/>
      <c r="M1626" s="165"/>
      <c r="N1626" s="166"/>
      <c r="O1626" s="166"/>
      <c r="P1626" s="166"/>
      <c r="Q1626" s="166"/>
      <c r="R1626" s="166"/>
      <c r="S1626" s="166"/>
      <c r="T1626" s="167"/>
      <c r="AT1626" s="163" t="s">
        <v>147</v>
      </c>
      <c r="AU1626" s="163" t="s">
        <v>85</v>
      </c>
      <c r="AV1626" s="12" t="s">
        <v>83</v>
      </c>
      <c r="AW1626" s="12" t="s">
        <v>32</v>
      </c>
      <c r="AX1626" s="12" t="s">
        <v>75</v>
      </c>
      <c r="AY1626" s="163" t="s">
        <v>134</v>
      </c>
    </row>
    <row r="1627" spans="2:65" s="12" customFormat="1" x14ac:dyDescent="0.2">
      <c r="B1627" s="162"/>
      <c r="C1627" s="241"/>
      <c r="D1627" s="238" t="s">
        <v>147</v>
      </c>
      <c r="E1627" s="242" t="s">
        <v>1</v>
      </c>
      <c r="F1627" s="243" t="s">
        <v>488</v>
      </c>
      <c r="G1627" s="241"/>
      <c r="H1627" s="242" t="s">
        <v>1</v>
      </c>
      <c r="I1627" s="164"/>
      <c r="L1627" s="162"/>
      <c r="M1627" s="165"/>
      <c r="N1627" s="166"/>
      <c r="O1627" s="166"/>
      <c r="P1627" s="166"/>
      <c r="Q1627" s="166"/>
      <c r="R1627" s="166"/>
      <c r="S1627" s="166"/>
      <c r="T1627" s="167"/>
      <c r="AT1627" s="163" t="s">
        <v>147</v>
      </c>
      <c r="AU1627" s="163" t="s">
        <v>85</v>
      </c>
      <c r="AV1627" s="12" t="s">
        <v>83</v>
      </c>
      <c r="AW1627" s="12" t="s">
        <v>32</v>
      </c>
      <c r="AX1627" s="12" t="s">
        <v>75</v>
      </c>
      <c r="AY1627" s="163" t="s">
        <v>134</v>
      </c>
    </row>
    <row r="1628" spans="2:65" s="12" customFormat="1" x14ac:dyDescent="0.2">
      <c r="B1628" s="162"/>
      <c r="C1628" s="241"/>
      <c r="D1628" s="238" t="s">
        <v>147</v>
      </c>
      <c r="E1628" s="242" t="s">
        <v>1</v>
      </c>
      <c r="F1628" s="243" t="s">
        <v>986</v>
      </c>
      <c r="G1628" s="241"/>
      <c r="H1628" s="242" t="s">
        <v>1</v>
      </c>
      <c r="I1628" s="164"/>
      <c r="L1628" s="162"/>
      <c r="M1628" s="165"/>
      <c r="N1628" s="166"/>
      <c r="O1628" s="166"/>
      <c r="P1628" s="166"/>
      <c r="Q1628" s="166"/>
      <c r="R1628" s="166"/>
      <c r="S1628" s="166"/>
      <c r="T1628" s="167"/>
      <c r="AT1628" s="163" t="s">
        <v>147</v>
      </c>
      <c r="AU1628" s="163" t="s">
        <v>85</v>
      </c>
      <c r="AV1628" s="12" t="s">
        <v>83</v>
      </c>
      <c r="AW1628" s="12" t="s">
        <v>32</v>
      </c>
      <c r="AX1628" s="12" t="s">
        <v>75</v>
      </c>
      <c r="AY1628" s="163" t="s">
        <v>134</v>
      </c>
    </row>
    <row r="1629" spans="2:65" s="13" customFormat="1" x14ac:dyDescent="0.2">
      <c r="B1629" s="168"/>
      <c r="C1629" s="244"/>
      <c r="D1629" s="238" t="s">
        <v>147</v>
      </c>
      <c r="E1629" s="245" t="s">
        <v>1</v>
      </c>
      <c r="F1629" s="246" t="s">
        <v>982</v>
      </c>
      <c r="G1629" s="244"/>
      <c r="H1629" s="247">
        <v>10</v>
      </c>
      <c r="I1629" s="170"/>
      <c r="L1629" s="168"/>
      <c r="M1629" s="171"/>
      <c r="N1629" s="172"/>
      <c r="O1629" s="172"/>
      <c r="P1629" s="172"/>
      <c r="Q1629" s="172"/>
      <c r="R1629" s="172"/>
      <c r="S1629" s="172"/>
      <c r="T1629" s="173"/>
      <c r="AT1629" s="169" t="s">
        <v>147</v>
      </c>
      <c r="AU1629" s="169" t="s">
        <v>85</v>
      </c>
      <c r="AV1629" s="13" t="s">
        <v>85</v>
      </c>
      <c r="AW1629" s="13" t="s">
        <v>32</v>
      </c>
      <c r="AX1629" s="13" t="s">
        <v>75</v>
      </c>
      <c r="AY1629" s="169" t="s">
        <v>134</v>
      </c>
    </row>
    <row r="1630" spans="2:65" s="14" customFormat="1" x14ac:dyDescent="0.2">
      <c r="B1630" s="174"/>
      <c r="C1630" s="248"/>
      <c r="D1630" s="238" t="s">
        <v>147</v>
      </c>
      <c r="E1630" s="249" t="s">
        <v>1</v>
      </c>
      <c r="F1630" s="250" t="s">
        <v>152</v>
      </c>
      <c r="G1630" s="248"/>
      <c r="H1630" s="251">
        <v>10</v>
      </c>
      <c r="I1630" s="176"/>
      <c r="L1630" s="174"/>
      <c r="M1630" s="177"/>
      <c r="N1630" s="178"/>
      <c r="O1630" s="178"/>
      <c r="P1630" s="178"/>
      <c r="Q1630" s="178"/>
      <c r="R1630" s="178"/>
      <c r="S1630" s="178"/>
      <c r="T1630" s="179"/>
      <c r="AT1630" s="175" t="s">
        <v>147</v>
      </c>
      <c r="AU1630" s="175" t="s">
        <v>85</v>
      </c>
      <c r="AV1630" s="14" t="s">
        <v>141</v>
      </c>
      <c r="AW1630" s="14" t="s">
        <v>32</v>
      </c>
      <c r="AX1630" s="14" t="s">
        <v>83</v>
      </c>
      <c r="AY1630" s="175" t="s">
        <v>134</v>
      </c>
    </row>
    <row r="1631" spans="2:65" s="1" customFormat="1" ht="16.5" customHeight="1" x14ac:dyDescent="0.2">
      <c r="B1631" s="151"/>
      <c r="C1631" s="253">
        <v>136</v>
      </c>
      <c r="D1631" s="253" t="s">
        <v>347</v>
      </c>
      <c r="E1631" s="254" t="s">
        <v>987</v>
      </c>
      <c r="F1631" s="255" t="s">
        <v>988</v>
      </c>
      <c r="G1631" s="256" t="s">
        <v>493</v>
      </c>
      <c r="H1631" s="257">
        <v>10</v>
      </c>
      <c r="I1631" s="181"/>
      <c r="J1631" s="182">
        <f>ROUND(I1631*H1631,2)</f>
        <v>0</v>
      </c>
      <c r="K1631" s="180" t="s">
        <v>389</v>
      </c>
      <c r="L1631" s="183"/>
      <c r="M1631" s="184" t="s">
        <v>1</v>
      </c>
      <c r="N1631" s="185" t="s">
        <v>40</v>
      </c>
      <c r="O1631" s="54"/>
      <c r="P1631" s="157">
        <f>O1631*H1631</f>
        <v>0</v>
      </c>
      <c r="Q1631" s="157">
        <v>4.0000000000000002E-4</v>
      </c>
      <c r="R1631" s="157">
        <f>Q1631*H1631</f>
        <v>4.0000000000000001E-3</v>
      </c>
      <c r="S1631" s="157">
        <v>0</v>
      </c>
      <c r="T1631" s="158">
        <f>S1631*H1631</f>
        <v>0</v>
      </c>
      <c r="AR1631" s="159" t="s">
        <v>968</v>
      </c>
      <c r="AT1631" s="159" t="s">
        <v>347</v>
      </c>
      <c r="AU1631" s="159" t="s">
        <v>85</v>
      </c>
      <c r="AY1631" s="16" t="s">
        <v>134</v>
      </c>
      <c r="BE1631" s="160">
        <f>IF(N1631="základní",J1631,0)</f>
        <v>0</v>
      </c>
      <c r="BF1631" s="160">
        <f>IF(N1631="snížená",J1631,0)</f>
        <v>0</v>
      </c>
      <c r="BG1631" s="160">
        <f>IF(N1631="zákl. přenesená",J1631,0)</f>
        <v>0</v>
      </c>
      <c r="BH1631" s="160">
        <f>IF(N1631="sníž. přenesená",J1631,0)</f>
        <v>0</v>
      </c>
      <c r="BI1631" s="160">
        <f>IF(N1631="nulová",J1631,0)</f>
        <v>0</v>
      </c>
      <c r="BJ1631" s="16" t="s">
        <v>83</v>
      </c>
      <c r="BK1631" s="160">
        <f>ROUND(I1631*H1631,2)</f>
        <v>0</v>
      </c>
      <c r="BL1631" s="16" t="s">
        <v>968</v>
      </c>
      <c r="BM1631" s="159" t="s">
        <v>989</v>
      </c>
    </row>
    <row r="1632" spans="2:65" s="1" customFormat="1" x14ac:dyDescent="0.2">
      <c r="B1632" s="31"/>
      <c r="C1632" s="237"/>
      <c r="D1632" s="238" t="s">
        <v>143</v>
      </c>
      <c r="E1632" s="237"/>
      <c r="F1632" s="239" t="s">
        <v>988</v>
      </c>
      <c r="G1632" s="237"/>
      <c r="H1632" s="237"/>
      <c r="I1632" s="90"/>
      <c r="L1632" s="31"/>
      <c r="M1632" s="161"/>
      <c r="N1632" s="54"/>
      <c r="O1632" s="54"/>
      <c r="P1632" s="54"/>
      <c r="Q1632" s="54"/>
      <c r="R1632" s="54"/>
      <c r="S1632" s="54"/>
      <c r="T1632" s="55"/>
      <c r="AT1632" s="16" t="s">
        <v>143</v>
      </c>
      <c r="AU1632" s="16" t="s">
        <v>85</v>
      </c>
    </row>
    <row r="1633" spans="2:51" s="12" customFormat="1" x14ac:dyDescent="0.2">
      <c r="B1633" s="162"/>
      <c r="C1633" s="241"/>
      <c r="D1633" s="238" t="s">
        <v>147</v>
      </c>
      <c r="E1633" s="242" t="s">
        <v>1</v>
      </c>
      <c r="F1633" s="243" t="s">
        <v>148</v>
      </c>
      <c r="G1633" s="241"/>
      <c r="H1633" s="242" t="s">
        <v>1</v>
      </c>
      <c r="I1633" s="164"/>
      <c r="L1633" s="162"/>
      <c r="M1633" s="165"/>
      <c r="N1633" s="166"/>
      <c r="O1633" s="166"/>
      <c r="P1633" s="166"/>
      <c r="Q1633" s="166"/>
      <c r="R1633" s="166"/>
      <c r="S1633" s="166"/>
      <c r="T1633" s="167"/>
      <c r="AT1633" s="163" t="s">
        <v>147</v>
      </c>
      <c r="AU1633" s="163" t="s">
        <v>85</v>
      </c>
      <c r="AV1633" s="12" t="s">
        <v>83</v>
      </c>
      <c r="AW1633" s="12" t="s">
        <v>32</v>
      </c>
      <c r="AX1633" s="12" t="s">
        <v>75</v>
      </c>
      <c r="AY1633" s="163" t="s">
        <v>134</v>
      </c>
    </row>
    <row r="1634" spans="2:51" s="12" customFormat="1" x14ac:dyDescent="0.2">
      <c r="B1634" s="162"/>
      <c r="C1634" s="241"/>
      <c r="D1634" s="238" t="s">
        <v>147</v>
      </c>
      <c r="E1634" s="242" t="s">
        <v>1</v>
      </c>
      <c r="F1634" s="243" t="s">
        <v>149</v>
      </c>
      <c r="G1634" s="241"/>
      <c r="H1634" s="242" t="s">
        <v>1</v>
      </c>
      <c r="I1634" s="164"/>
      <c r="L1634" s="162"/>
      <c r="M1634" s="165"/>
      <c r="N1634" s="166"/>
      <c r="O1634" s="166"/>
      <c r="P1634" s="166"/>
      <c r="Q1634" s="166"/>
      <c r="R1634" s="166"/>
      <c r="S1634" s="166"/>
      <c r="T1634" s="167"/>
      <c r="AT1634" s="163" t="s">
        <v>147</v>
      </c>
      <c r="AU1634" s="163" t="s">
        <v>85</v>
      </c>
      <c r="AV1634" s="12" t="s">
        <v>83</v>
      </c>
      <c r="AW1634" s="12" t="s">
        <v>32</v>
      </c>
      <c r="AX1634" s="12" t="s">
        <v>75</v>
      </c>
      <c r="AY1634" s="163" t="s">
        <v>134</v>
      </c>
    </row>
    <row r="1635" spans="2:51" s="12" customFormat="1" x14ac:dyDescent="0.2">
      <c r="B1635" s="162"/>
      <c r="C1635" s="241"/>
      <c r="D1635" s="238" t="s">
        <v>147</v>
      </c>
      <c r="E1635" s="242" t="s">
        <v>1</v>
      </c>
      <c r="F1635" s="243" t="s">
        <v>488</v>
      </c>
      <c r="G1635" s="241"/>
      <c r="H1635" s="242" t="s">
        <v>1</v>
      </c>
      <c r="I1635" s="164"/>
      <c r="L1635" s="162"/>
      <c r="M1635" s="165"/>
      <c r="N1635" s="166"/>
      <c r="O1635" s="166"/>
      <c r="P1635" s="166"/>
      <c r="Q1635" s="166"/>
      <c r="R1635" s="166"/>
      <c r="S1635" s="166"/>
      <c r="T1635" s="167"/>
      <c r="AT1635" s="163" t="s">
        <v>147</v>
      </c>
      <c r="AU1635" s="163" t="s">
        <v>85</v>
      </c>
      <c r="AV1635" s="12" t="s">
        <v>83</v>
      </c>
      <c r="AW1635" s="12" t="s">
        <v>32</v>
      </c>
      <c r="AX1635" s="12" t="s">
        <v>75</v>
      </c>
      <c r="AY1635" s="163" t="s">
        <v>134</v>
      </c>
    </row>
    <row r="1636" spans="2:51" s="12" customFormat="1" x14ac:dyDescent="0.2">
      <c r="B1636" s="162"/>
      <c r="C1636" s="241"/>
      <c r="D1636" s="238" t="s">
        <v>147</v>
      </c>
      <c r="E1636" s="242" t="s">
        <v>1</v>
      </c>
      <c r="F1636" s="243" t="s">
        <v>990</v>
      </c>
      <c r="G1636" s="241"/>
      <c r="H1636" s="242" t="s">
        <v>1</v>
      </c>
      <c r="I1636" s="164"/>
      <c r="L1636" s="162"/>
      <c r="M1636" s="165"/>
      <c r="N1636" s="166"/>
      <c r="O1636" s="166"/>
      <c r="P1636" s="166"/>
      <c r="Q1636" s="166"/>
      <c r="R1636" s="166"/>
      <c r="S1636" s="166"/>
      <c r="T1636" s="167"/>
      <c r="AT1636" s="163" t="s">
        <v>147</v>
      </c>
      <c r="AU1636" s="163" t="s">
        <v>85</v>
      </c>
      <c r="AV1636" s="12" t="s">
        <v>83</v>
      </c>
      <c r="AW1636" s="12" t="s">
        <v>32</v>
      </c>
      <c r="AX1636" s="12" t="s">
        <v>75</v>
      </c>
      <c r="AY1636" s="163" t="s">
        <v>134</v>
      </c>
    </row>
    <row r="1637" spans="2:51" s="13" customFormat="1" x14ac:dyDescent="0.2">
      <c r="B1637" s="168"/>
      <c r="C1637" s="244"/>
      <c r="D1637" s="238" t="s">
        <v>147</v>
      </c>
      <c r="E1637" s="245" t="s">
        <v>1</v>
      </c>
      <c r="F1637" s="246" t="s">
        <v>982</v>
      </c>
      <c r="G1637" s="244"/>
      <c r="H1637" s="247">
        <v>10</v>
      </c>
      <c r="I1637" s="170"/>
      <c r="L1637" s="168"/>
      <c r="M1637" s="171"/>
      <c r="N1637" s="172"/>
      <c r="O1637" s="172"/>
      <c r="P1637" s="172"/>
      <c r="Q1637" s="172"/>
      <c r="R1637" s="172"/>
      <c r="S1637" s="172"/>
      <c r="T1637" s="173"/>
      <c r="AT1637" s="169" t="s">
        <v>147</v>
      </c>
      <c r="AU1637" s="169" t="s">
        <v>85</v>
      </c>
      <c r="AV1637" s="13" t="s">
        <v>85</v>
      </c>
      <c r="AW1637" s="13" t="s">
        <v>32</v>
      </c>
      <c r="AX1637" s="13" t="s">
        <v>75</v>
      </c>
      <c r="AY1637" s="169" t="s">
        <v>134</v>
      </c>
    </row>
    <row r="1638" spans="2:51" s="14" customFormat="1" x14ac:dyDescent="0.2">
      <c r="B1638" s="174"/>
      <c r="C1638" s="248"/>
      <c r="D1638" s="238" t="s">
        <v>147</v>
      </c>
      <c r="E1638" s="249" t="s">
        <v>1</v>
      </c>
      <c r="F1638" s="250" t="s">
        <v>152</v>
      </c>
      <c r="G1638" s="248"/>
      <c r="H1638" s="251">
        <v>10</v>
      </c>
      <c r="I1638" s="176"/>
      <c r="L1638" s="174"/>
      <c r="M1638" s="186"/>
      <c r="N1638" s="187"/>
      <c r="O1638" s="187"/>
      <c r="P1638" s="187"/>
      <c r="Q1638" s="187"/>
      <c r="R1638" s="187"/>
      <c r="S1638" s="187"/>
      <c r="T1638" s="188"/>
      <c r="AT1638" s="175" t="s">
        <v>147</v>
      </c>
      <c r="AU1638" s="175" t="s">
        <v>85</v>
      </c>
      <c r="AV1638" s="14" t="s">
        <v>141</v>
      </c>
      <c r="AW1638" s="14" t="s">
        <v>32</v>
      </c>
      <c r="AX1638" s="14" t="s">
        <v>83</v>
      </c>
      <c r="AY1638" s="175" t="s">
        <v>134</v>
      </c>
    </row>
    <row r="1639" spans="2:51" s="1" customFormat="1" ht="6.95" customHeight="1" x14ac:dyDescent="0.2">
      <c r="B1639" s="43"/>
      <c r="C1639" s="44"/>
      <c r="D1639" s="44"/>
      <c r="E1639" s="44"/>
      <c r="F1639" s="44"/>
      <c r="G1639" s="44"/>
      <c r="H1639" s="44"/>
      <c r="I1639" s="113"/>
      <c r="J1639" s="44"/>
      <c r="K1639" s="44"/>
      <c r="L1639" s="31"/>
    </row>
  </sheetData>
  <sheetProtection algorithmName="SHA-512" hashValue="ARnDeaZZ4//bzNy2ypgCbPsi/IYQpVetr4A5frSgT0+YtBf2C+KbYZ/9CdU7yzXrfKSRw3aUPXweB6fydRnUSA==" saltValue="qI/lrHtVQA+ndckonv0SoA==" spinCount="100000" sheet="1" objects="1" scenarios="1"/>
  <autoFilter ref="C130:K1638"/>
  <mergeCells count="9">
    <mergeCell ref="E86:H86"/>
    <mergeCell ref="E121:H121"/>
    <mergeCell ref="E123:H123"/>
    <mergeCell ref="L2:V2"/>
    <mergeCell ref="E7:H7"/>
    <mergeCell ref="E9:H9"/>
    <mergeCell ref="E18:H18"/>
    <mergeCell ref="E27:H27"/>
    <mergeCell ref="E84:H84"/>
  </mergeCells>
  <pageMargins left="0.39370078740157483" right="0.39370078740157483" top="0.39370078740157483" bottom="0.39370078740157483" header="0" footer="0"/>
  <pageSetup paperSize="9" scale="95"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202"/>
  <sheetViews>
    <sheetView showGridLines="0" showZeros="0" zoomScaleNormal="100" workbookViewId="0">
      <selection activeCell="I114" sqref="I114"/>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7"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99" t="s">
        <v>5</v>
      </c>
      <c r="M2" s="200"/>
      <c r="N2" s="200"/>
      <c r="O2" s="200"/>
      <c r="P2" s="200"/>
      <c r="Q2" s="200"/>
      <c r="R2" s="200"/>
      <c r="S2" s="200"/>
      <c r="T2" s="200"/>
      <c r="U2" s="200"/>
      <c r="V2" s="200"/>
      <c r="AT2" s="16" t="s">
        <v>89</v>
      </c>
    </row>
    <row r="3" spans="2:46" ht="6.95" customHeight="1" x14ac:dyDescent="0.2">
      <c r="B3" s="17"/>
      <c r="C3" s="18"/>
      <c r="D3" s="18"/>
      <c r="E3" s="18"/>
      <c r="F3" s="18"/>
      <c r="G3" s="18"/>
      <c r="H3" s="18"/>
      <c r="I3" s="88"/>
      <c r="J3" s="18"/>
      <c r="K3" s="18"/>
      <c r="L3" s="19"/>
      <c r="AT3" s="16" t="s">
        <v>85</v>
      </c>
    </row>
    <row r="4" spans="2:46" ht="24.95" customHeight="1" x14ac:dyDescent="0.2">
      <c r="B4" s="19"/>
      <c r="D4" s="20" t="s">
        <v>90</v>
      </c>
      <c r="L4" s="19"/>
      <c r="M4" s="89" t="s">
        <v>10</v>
      </c>
      <c r="AT4" s="16" t="s">
        <v>3</v>
      </c>
    </row>
    <row r="5" spans="2:46" ht="6.95" customHeight="1" x14ac:dyDescent="0.2">
      <c r="B5" s="19"/>
      <c r="L5" s="19"/>
    </row>
    <row r="6" spans="2:46" ht="12" customHeight="1" x14ac:dyDescent="0.2">
      <c r="B6" s="19"/>
      <c r="D6" s="26" t="s">
        <v>16</v>
      </c>
      <c r="L6" s="19"/>
    </row>
    <row r="7" spans="2:46" ht="16.5" customHeight="1" x14ac:dyDescent="0.2">
      <c r="B7" s="19"/>
      <c r="E7" s="229" t="str">
        <f>'Rekapitulace stavby'!K6</f>
        <v>DVZ Mladá Boleslav - kanalizace JIH - N</v>
      </c>
      <c r="F7" s="230"/>
      <c r="G7" s="230"/>
      <c r="H7" s="230"/>
      <c r="L7" s="19"/>
    </row>
    <row r="8" spans="2:46" s="1" customFormat="1" ht="12" customHeight="1" x14ac:dyDescent="0.2">
      <c r="B8" s="31"/>
      <c r="D8" s="26" t="s">
        <v>91</v>
      </c>
      <c r="I8" s="90"/>
      <c r="L8" s="31"/>
    </row>
    <row r="9" spans="2:46" s="1" customFormat="1" ht="36.950000000000003" customHeight="1" x14ac:dyDescent="0.2">
      <c r="B9" s="31"/>
      <c r="E9" s="207" t="s">
        <v>991</v>
      </c>
      <c r="F9" s="228"/>
      <c r="G9" s="228"/>
      <c r="H9" s="228"/>
      <c r="I9" s="90"/>
      <c r="L9" s="31"/>
    </row>
    <row r="10" spans="2:46" s="1" customFormat="1" x14ac:dyDescent="0.2">
      <c r="B10" s="31"/>
      <c r="I10" s="90"/>
      <c r="L10" s="31"/>
    </row>
    <row r="11" spans="2:46" s="1" customFormat="1" ht="12" customHeight="1" x14ac:dyDescent="0.2">
      <c r="B11" s="31"/>
      <c r="D11" s="26" t="s">
        <v>18</v>
      </c>
      <c r="F11" s="24" t="s">
        <v>19</v>
      </c>
      <c r="I11" s="91" t="s">
        <v>20</v>
      </c>
      <c r="J11" s="24" t="s">
        <v>21</v>
      </c>
      <c r="L11" s="31"/>
    </row>
    <row r="12" spans="2:46" s="1" customFormat="1" ht="12" customHeight="1" x14ac:dyDescent="0.2">
      <c r="B12" s="31"/>
      <c r="D12" s="26" t="s">
        <v>22</v>
      </c>
      <c r="F12" s="24" t="s">
        <v>23</v>
      </c>
      <c r="I12" s="91" t="s">
        <v>24</v>
      </c>
      <c r="J12" s="51" t="str">
        <f>'Rekapitulace stavby'!AN8</f>
        <v>11. 3. 2019</v>
      </c>
      <c r="L12" s="31"/>
    </row>
    <row r="13" spans="2:46" s="1" customFormat="1" ht="10.9" customHeight="1" x14ac:dyDescent="0.2">
      <c r="B13" s="31"/>
      <c r="I13" s="90"/>
      <c r="L13" s="31"/>
    </row>
    <row r="14" spans="2:46" s="1" customFormat="1" ht="12" customHeight="1" x14ac:dyDescent="0.2">
      <c r="B14" s="31"/>
      <c r="D14" s="26" t="s">
        <v>26</v>
      </c>
      <c r="I14" s="91" t="s">
        <v>27</v>
      </c>
      <c r="J14" s="24" t="s">
        <v>1</v>
      </c>
      <c r="L14" s="31"/>
    </row>
    <row r="15" spans="2:46" s="1" customFormat="1" ht="18" customHeight="1" x14ac:dyDescent="0.2">
      <c r="B15" s="31"/>
      <c r="E15" s="24" t="s">
        <v>28</v>
      </c>
      <c r="I15" s="91" t="s">
        <v>29</v>
      </c>
      <c r="J15" s="24" t="s">
        <v>1</v>
      </c>
      <c r="L15" s="31"/>
    </row>
    <row r="16" spans="2:46" s="1" customFormat="1" ht="6.95" customHeight="1" x14ac:dyDescent="0.2">
      <c r="B16" s="31"/>
      <c r="I16" s="90"/>
      <c r="L16" s="31"/>
    </row>
    <row r="17" spans="2:12" s="1" customFormat="1" ht="12" customHeight="1" x14ac:dyDescent="0.2">
      <c r="B17" s="31"/>
      <c r="D17" s="26" t="s">
        <v>30</v>
      </c>
      <c r="I17" s="91" t="s">
        <v>27</v>
      </c>
      <c r="J17" s="27" t="str">
        <f>'Rekapitulace stavby'!AN13</f>
        <v>Vyplň údaj</v>
      </c>
      <c r="L17" s="31"/>
    </row>
    <row r="18" spans="2:12" s="1" customFormat="1" ht="18" customHeight="1" x14ac:dyDescent="0.2">
      <c r="B18" s="31"/>
      <c r="E18" s="231" t="str">
        <f>'Rekapitulace stavby'!E14</f>
        <v>Vyplň údaj</v>
      </c>
      <c r="F18" s="210"/>
      <c r="G18" s="210"/>
      <c r="H18" s="210"/>
      <c r="I18" s="91" t="s">
        <v>29</v>
      </c>
      <c r="J18" s="27" t="str">
        <f>'Rekapitulace stavby'!AN14</f>
        <v>Vyplň údaj</v>
      </c>
      <c r="L18" s="31"/>
    </row>
    <row r="19" spans="2:12" s="1" customFormat="1" ht="6.95" customHeight="1" x14ac:dyDescent="0.2">
      <c r="B19" s="31"/>
      <c r="I19" s="90"/>
      <c r="L19" s="31"/>
    </row>
    <row r="20" spans="2:12" s="1" customFormat="1" ht="12" customHeight="1" x14ac:dyDescent="0.2">
      <c r="B20" s="31"/>
      <c r="D20" s="26"/>
      <c r="I20" s="91"/>
      <c r="J20" s="24" t="s">
        <v>1</v>
      </c>
      <c r="L20" s="31"/>
    </row>
    <row r="21" spans="2:12" s="1" customFormat="1" ht="18" customHeight="1" x14ac:dyDescent="0.2">
      <c r="B21" s="31"/>
      <c r="E21" s="24"/>
      <c r="I21" s="91"/>
      <c r="J21" s="24" t="s">
        <v>1</v>
      </c>
      <c r="L21" s="31"/>
    </row>
    <row r="22" spans="2:12" s="1" customFormat="1" ht="6.95" customHeight="1" x14ac:dyDescent="0.2">
      <c r="B22" s="31"/>
      <c r="I22" s="90"/>
      <c r="L22" s="31"/>
    </row>
    <row r="23" spans="2:12" s="1" customFormat="1" ht="12" customHeight="1" x14ac:dyDescent="0.2">
      <c r="B23" s="31"/>
      <c r="D23" s="26"/>
      <c r="I23" s="91"/>
      <c r="J23" s="24" t="s">
        <v>1</v>
      </c>
      <c r="L23" s="31"/>
    </row>
    <row r="24" spans="2:12" s="1" customFormat="1" ht="18" customHeight="1" x14ac:dyDescent="0.2">
      <c r="B24" s="31"/>
      <c r="E24" s="24"/>
      <c r="I24" s="91"/>
      <c r="J24" s="24" t="s">
        <v>1</v>
      </c>
      <c r="L24" s="31"/>
    </row>
    <row r="25" spans="2:12" s="1" customFormat="1" ht="6.95" customHeight="1" x14ac:dyDescent="0.2">
      <c r="B25" s="31"/>
      <c r="I25" s="90"/>
      <c r="L25" s="31"/>
    </row>
    <row r="26" spans="2:12" s="1" customFormat="1" ht="12" customHeight="1" x14ac:dyDescent="0.2">
      <c r="B26" s="31"/>
      <c r="D26" s="26" t="s">
        <v>33</v>
      </c>
      <c r="I26" s="90"/>
      <c r="L26" s="31"/>
    </row>
    <row r="27" spans="2:12" s="7" customFormat="1" ht="76.5" customHeight="1" x14ac:dyDescent="0.2">
      <c r="B27" s="94"/>
      <c r="E27" s="214" t="s">
        <v>97</v>
      </c>
      <c r="F27" s="214"/>
      <c r="G27" s="214"/>
      <c r="H27" s="214"/>
      <c r="I27" s="95"/>
      <c r="L27" s="94"/>
    </row>
    <row r="28" spans="2:12" s="1" customFormat="1" ht="6.95" customHeight="1" x14ac:dyDescent="0.2">
      <c r="B28" s="31"/>
      <c r="I28" s="90"/>
      <c r="L28" s="31"/>
    </row>
    <row r="29" spans="2:12" s="1" customFormat="1" ht="6.95" customHeight="1" x14ac:dyDescent="0.2">
      <c r="B29" s="31"/>
      <c r="D29" s="52"/>
      <c r="E29" s="52"/>
      <c r="F29" s="52"/>
      <c r="G29" s="52"/>
      <c r="H29" s="52"/>
      <c r="I29" s="96"/>
      <c r="J29" s="52"/>
      <c r="K29" s="52"/>
      <c r="L29" s="31"/>
    </row>
    <row r="30" spans="2:12" s="1" customFormat="1" ht="25.35" customHeight="1" x14ac:dyDescent="0.2">
      <c r="B30" s="31"/>
      <c r="D30" s="97" t="s">
        <v>35</v>
      </c>
      <c r="I30" s="90"/>
      <c r="J30" s="65">
        <f>ROUND(J122, 2)</f>
        <v>0</v>
      </c>
      <c r="L30" s="31"/>
    </row>
    <row r="31" spans="2:12" s="1" customFormat="1" ht="6.95" customHeight="1" x14ac:dyDescent="0.2">
      <c r="B31" s="31"/>
      <c r="D31" s="52"/>
      <c r="E31" s="52"/>
      <c r="F31" s="52"/>
      <c r="G31" s="52"/>
      <c r="H31" s="52"/>
      <c r="I31" s="96"/>
      <c r="J31" s="52"/>
      <c r="K31" s="52"/>
      <c r="L31" s="31"/>
    </row>
    <row r="32" spans="2:12" s="1" customFormat="1" ht="14.45" customHeight="1" x14ac:dyDescent="0.2">
      <c r="B32" s="31"/>
      <c r="F32" s="34" t="s">
        <v>37</v>
      </c>
      <c r="I32" s="98" t="s">
        <v>36</v>
      </c>
      <c r="J32" s="34" t="s">
        <v>38</v>
      </c>
      <c r="L32" s="31"/>
    </row>
    <row r="33" spans="2:12" s="1" customFormat="1" ht="14.45" customHeight="1" x14ac:dyDescent="0.2">
      <c r="B33" s="31"/>
      <c r="D33" s="99" t="s">
        <v>39</v>
      </c>
      <c r="E33" s="26" t="s">
        <v>40</v>
      </c>
      <c r="F33" s="100">
        <f>ROUND((SUM(BE122:BE201)),  2)</f>
        <v>0</v>
      </c>
      <c r="I33" s="101">
        <v>0.21</v>
      </c>
      <c r="J33" s="100">
        <f>ROUND(((SUM(BE122:BE201))*I33),  2)</f>
        <v>0</v>
      </c>
      <c r="L33" s="31"/>
    </row>
    <row r="34" spans="2:12" s="1" customFormat="1" ht="14.45" customHeight="1" x14ac:dyDescent="0.2">
      <c r="B34" s="31"/>
      <c r="E34" s="26" t="s">
        <v>41</v>
      </c>
      <c r="F34" s="100">
        <f>ROUND((SUM(BF122:BF201)),  2)</f>
        <v>0</v>
      </c>
      <c r="I34" s="101">
        <v>0.15</v>
      </c>
      <c r="J34" s="100">
        <f>ROUND(((SUM(BF122:BF201))*I34),  2)</f>
        <v>0</v>
      </c>
      <c r="L34" s="31"/>
    </row>
    <row r="35" spans="2:12" s="1" customFormat="1" ht="14.45" hidden="1" customHeight="1" x14ac:dyDescent="0.2">
      <c r="B35" s="31"/>
      <c r="E35" s="26" t="s">
        <v>42</v>
      </c>
      <c r="F35" s="100">
        <f>ROUND((SUM(BG122:BG201)),  2)</f>
        <v>0</v>
      </c>
      <c r="I35" s="101">
        <v>0.21</v>
      </c>
      <c r="J35" s="100">
        <f>0</f>
        <v>0</v>
      </c>
      <c r="L35" s="31"/>
    </row>
    <row r="36" spans="2:12" s="1" customFormat="1" ht="14.45" hidden="1" customHeight="1" x14ac:dyDescent="0.2">
      <c r="B36" s="31"/>
      <c r="E36" s="26" t="s">
        <v>43</v>
      </c>
      <c r="F36" s="100">
        <f>ROUND((SUM(BH122:BH201)),  2)</f>
        <v>0</v>
      </c>
      <c r="I36" s="101">
        <v>0.15</v>
      </c>
      <c r="J36" s="100">
        <f>0</f>
        <v>0</v>
      </c>
      <c r="L36" s="31"/>
    </row>
    <row r="37" spans="2:12" s="1" customFormat="1" ht="14.45" hidden="1" customHeight="1" x14ac:dyDescent="0.2">
      <c r="B37" s="31"/>
      <c r="E37" s="26" t="s">
        <v>44</v>
      </c>
      <c r="F37" s="100">
        <f>ROUND((SUM(BI122:BI201)),  2)</f>
        <v>0</v>
      </c>
      <c r="I37" s="101">
        <v>0</v>
      </c>
      <c r="J37" s="100">
        <f>0</f>
        <v>0</v>
      </c>
      <c r="L37" s="31"/>
    </row>
    <row r="38" spans="2:12" s="1" customFormat="1" ht="6.95" customHeight="1" x14ac:dyDescent="0.2">
      <c r="B38" s="31"/>
      <c r="I38" s="90"/>
      <c r="L38" s="31"/>
    </row>
    <row r="39" spans="2:12" s="1" customFormat="1" ht="25.35" customHeight="1" x14ac:dyDescent="0.2">
      <c r="B39" s="31"/>
      <c r="C39" s="102"/>
      <c r="D39" s="103" t="s">
        <v>45</v>
      </c>
      <c r="E39" s="56"/>
      <c r="F39" s="56"/>
      <c r="G39" s="104" t="s">
        <v>46</v>
      </c>
      <c r="H39" s="105" t="s">
        <v>47</v>
      </c>
      <c r="I39" s="106"/>
      <c r="J39" s="107">
        <f>SUM(J30:J37)</f>
        <v>0</v>
      </c>
      <c r="K39" s="108"/>
      <c r="L39" s="31"/>
    </row>
    <row r="40" spans="2:12" s="1" customFormat="1" ht="14.45" customHeight="1" x14ac:dyDescent="0.2">
      <c r="B40" s="31"/>
      <c r="I40" s="90"/>
      <c r="L40" s="31"/>
    </row>
    <row r="41" spans="2:12" ht="14.45" customHeight="1" x14ac:dyDescent="0.2">
      <c r="B41" s="19"/>
      <c r="L41" s="19"/>
    </row>
    <row r="42" spans="2:12" ht="14.45" customHeight="1" x14ac:dyDescent="0.2">
      <c r="B42" s="19"/>
      <c r="L42" s="19"/>
    </row>
    <row r="43" spans="2:12" ht="14.45" customHeight="1" x14ac:dyDescent="0.2">
      <c r="B43" s="19"/>
      <c r="L43" s="19"/>
    </row>
    <row r="44" spans="2:12" ht="14.45" customHeight="1" x14ac:dyDescent="0.2">
      <c r="B44" s="19"/>
      <c r="L44" s="19"/>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31"/>
      <c r="D50" s="40" t="s">
        <v>48</v>
      </c>
      <c r="E50" s="41"/>
      <c r="F50" s="41"/>
      <c r="G50" s="40" t="s">
        <v>49</v>
      </c>
      <c r="H50" s="41"/>
      <c r="I50" s="109"/>
      <c r="J50" s="41"/>
      <c r="K50" s="41"/>
      <c r="L50" s="31"/>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31"/>
      <c r="D61" s="42" t="s">
        <v>50</v>
      </c>
      <c r="E61" s="33"/>
      <c r="F61" s="110" t="s">
        <v>51</v>
      </c>
      <c r="G61" s="42" t="s">
        <v>50</v>
      </c>
      <c r="H61" s="33"/>
      <c r="I61" s="111"/>
      <c r="J61" s="112" t="s">
        <v>51</v>
      </c>
      <c r="K61" s="33"/>
      <c r="L61" s="31"/>
    </row>
    <row r="62" spans="2:12" x14ac:dyDescent="0.2">
      <c r="B62" s="19"/>
      <c r="L62" s="19"/>
    </row>
    <row r="63" spans="2:12" x14ac:dyDescent="0.2">
      <c r="B63" s="19"/>
      <c r="L63" s="19"/>
    </row>
    <row r="64" spans="2:12" x14ac:dyDescent="0.2">
      <c r="B64" s="19"/>
      <c r="L64" s="19"/>
    </row>
    <row r="65" spans="2:12" s="1" customFormat="1" ht="12.75" x14ac:dyDescent="0.2">
      <c r="B65" s="31"/>
      <c r="D65" s="40" t="s">
        <v>52</v>
      </c>
      <c r="E65" s="41"/>
      <c r="F65" s="41"/>
      <c r="G65" s="40" t="s">
        <v>53</v>
      </c>
      <c r="H65" s="41"/>
      <c r="I65" s="109"/>
      <c r="J65" s="41"/>
      <c r="K65" s="41"/>
      <c r="L65" s="31"/>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31"/>
      <c r="D76" s="42" t="s">
        <v>50</v>
      </c>
      <c r="E76" s="33"/>
      <c r="F76" s="110" t="s">
        <v>51</v>
      </c>
      <c r="G76" s="42" t="s">
        <v>50</v>
      </c>
      <c r="H76" s="33"/>
      <c r="I76" s="111"/>
      <c r="J76" s="112" t="s">
        <v>51</v>
      </c>
      <c r="K76" s="33"/>
      <c r="L76" s="31"/>
    </row>
    <row r="77" spans="2:12" s="1" customFormat="1" ht="14.45" customHeight="1" x14ac:dyDescent="0.2">
      <c r="B77" s="43"/>
      <c r="C77" s="44"/>
      <c r="D77" s="44"/>
      <c r="E77" s="44"/>
      <c r="F77" s="44"/>
      <c r="G77" s="44"/>
      <c r="H77" s="44"/>
      <c r="I77" s="113"/>
      <c r="J77" s="44"/>
      <c r="K77" s="44"/>
      <c r="L77" s="31"/>
    </row>
    <row r="81" spans="2:47" s="1" customFormat="1" ht="6.95" customHeight="1" x14ac:dyDescent="0.2">
      <c r="B81" s="45"/>
      <c r="C81" s="46"/>
      <c r="D81" s="46"/>
      <c r="E81" s="46"/>
      <c r="F81" s="46"/>
      <c r="G81" s="46"/>
      <c r="H81" s="46"/>
      <c r="I81" s="114"/>
      <c r="J81" s="46"/>
      <c r="K81" s="46"/>
      <c r="L81" s="31"/>
    </row>
    <row r="82" spans="2:47" s="1" customFormat="1" ht="24.95" customHeight="1" x14ac:dyDescent="0.2">
      <c r="B82" s="31"/>
      <c r="C82" s="20" t="s">
        <v>98</v>
      </c>
      <c r="I82" s="90"/>
      <c r="L82" s="31"/>
    </row>
    <row r="83" spans="2:47" s="1" customFormat="1" ht="6.95" customHeight="1" x14ac:dyDescent="0.2">
      <c r="B83" s="31"/>
      <c r="I83" s="90"/>
      <c r="L83" s="31"/>
    </row>
    <row r="84" spans="2:47" s="1" customFormat="1" ht="12" customHeight="1" x14ac:dyDescent="0.2">
      <c r="B84" s="31"/>
      <c r="C84" s="26" t="s">
        <v>16</v>
      </c>
      <c r="I84" s="90"/>
      <c r="L84" s="31"/>
    </row>
    <row r="85" spans="2:47" s="1" customFormat="1" ht="16.5" customHeight="1" x14ac:dyDescent="0.2">
      <c r="B85" s="31"/>
      <c r="E85" s="229" t="str">
        <f>E7</f>
        <v>DVZ Mladá Boleslav - kanalizace JIH - N</v>
      </c>
      <c r="F85" s="230"/>
      <c r="G85" s="230"/>
      <c r="H85" s="230"/>
      <c r="I85" s="90"/>
      <c r="L85" s="31"/>
    </row>
    <row r="86" spans="2:47" s="1" customFormat="1" ht="12" customHeight="1" x14ac:dyDescent="0.2">
      <c r="B86" s="31"/>
      <c r="C86" s="26" t="s">
        <v>91</v>
      </c>
      <c r="I86" s="90"/>
      <c r="L86" s="31"/>
    </row>
    <row r="87" spans="2:47" s="1" customFormat="1" ht="16.5" customHeight="1" x14ac:dyDescent="0.2">
      <c r="B87" s="31"/>
      <c r="E87" s="207" t="str">
        <f>E9</f>
        <v>ON - Ostatní a vedlejší náklady</v>
      </c>
      <c r="F87" s="228"/>
      <c r="G87" s="228"/>
      <c r="H87" s="228"/>
      <c r="I87" s="90"/>
      <c r="L87" s="31"/>
    </row>
    <row r="88" spans="2:47" s="1" customFormat="1" ht="6.95" customHeight="1" x14ac:dyDescent="0.2">
      <c r="B88" s="31"/>
      <c r="I88" s="90"/>
      <c r="L88" s="31"/>
    </row>
    <row r="89" spans="2:47" s="1" customFormat="1" ht="12" customHeight="1" x14ac:dyDescent="0.2">
      <c r="B89" s="31"/>
      <c r="C89" s="26" t="s">
        <v>22</v>
      </c>
      <c r="F89" s="24" t="str">
        <f>F12</f>
        <v>Mladá Boleslav</v>
      </c>
      <c r="I89" s="91" t="s">
        <v>24</v>
      </c>
      <c r="J89" s="51" t="str">
        <f>IF(J12="","",J12)</f>
        <v>11. 3. 2019</v>
      </c>
      <c r="L89" s="31"/>
    </row>
    <row r="90" spans="2:47" s="1" customFormat="1" ht="6.95" customHeight="1" x14ac:dyDescent="0.2">
      <c r="B90" s="31"/>
      <c r="I90" s="90"/>
      <c r="L90" s="31"/>
    </row>
    <row r="91" spans="2:47" s="1" customFormat="1" ht="15.2" customHeight="1" x14ac:dyDescent="0.2">
      <c r="B91" s="31"/>
      <c r="C91" s="26" t="s">
        <v>26</v>
      </c>
      <c r="F91" s="24" t="str">
        <f>E15</f>
        <v>Vodovody a kanalizace Mladá Boleslav, a.s.</v>
      </c>
      <c r="I91" s="91"/>
      <c r="J91" s="29"/>
      <c r="L91" s="31"/>
    </row>
    <row r="92" spans="2:47" s="1" customFormat="1" ht="15.2" customHeight="1" x14ac:dyDescent="0.2">
      <c r="B92" s="31"/>
      <c r="C92" s="26" t="s">
        <v>30</v>
      </c>
      <c r="F92" s="24" t="str">
        <f>IF(E18="","",E18)</f>
        <v>Vyplň údaj</v>
      </c>
      <c r="I92" s="91"/>
      <c r="J92" s="29"/>
      <c r="L92" s="31"/>
    </row>
    <row r="93" spans="2:47" s="1" customFormat="1" ht="10.35" customHeight="1" x14ac:dyDescent="0.2">
      <c r="B93" s="31"/>
      <c r="I93" s="90"/>
      <c r="L93" s="31"/>
    </row>
    <row r="94" spans="2:47" s="1" customFormat="1" ht="29.25" customHeight="1" x14ac:dyDescent="0.2">
      <c r="B94" s="31"/>
      <c r="C94" s="115" t="s">
        <v>99</v>
      </c>
      <c r="D94" s="102"/>
      <c r="E94" s="102"/>
      <c r="F94" s="102"/>
      <c r="G94" s="102"/>
      <c r="H94" s="102"/>
      <c r="I94" s="116"/>
      <c r="J94" s="117" t="s">
        <v>100</v>
      </c>
      <c r="K94" s="102"/>
      <c r="L94" s="31"/>
    </row>
    <row r="95" spans="2:47" s="1" customFormat="1" ht="10.35" customHeight="1" x14ac:dyDescent="0.2">
      <c r="B95" s="31"/>
      <c r="I95" s="90"/>
      <c r="L95" s="31"/>
    </row>
    <row r="96" spans="2:47" s="1" customFormat="1" ht="22.9" customHeight="1" x14ac:dyDescent="0.2">
      <c r="B96" s="31"/>
      <c r="C96" s="118" t="s">
        <v>101</v>
      </c>
      <c r="I96" s="90"/>
      <c r="J96" s="65">
        <f>J122</f>
        <v>0</v>
      </c>
      <c r="L96" s="31"/>
      <c r="AU96" s="16" t="s">
        <v>102</v>
      </c>
    </row>
    <row r="97" spans="2:12" s="8" customFormat="1" ht="24.95" customHeight="1" x14ac:dyDescent="0.2">
      <c r="B97" s="119"/>
      <c r="D97" s="120" t="s">
        <v>991</v>
      </c>
      <c r="E97" s="121"/>
      <c r="F97" s="121"/>
      <c r="G97" s="121"/>
      <c r="H97" s="121"/>
      <c r="I97" s="122"/>
      <c r="J97" s="123">
        <f>J123</f>
        <v>0</v>
      </c>
      <c r="L97" s="119"/>
    </row>
    <row r="98" spans="2:12" s="9" customFormat="1" ht="19.899999999999999" customHeight="1" x14ac:dyDescent="0.2">
      <c r="B98" s="124"/>
      <c r="D98" s="125" t="s">
        <v>1067</v>
      </c>
      <c r="E98" s="126"/>
      <c r="F98" s="126"/>
      <c r="G98" s="126"/>
      <c r="H98" s="126"/>
      <c r="I98" s="127"/>
      <c r="J98" s="128">
        <f>J124</f>
        <v>0</v>
      </c>
      <c r="L98" s="124"/>
    </row>
    <row r="99" spans="2:12" s="9" customFormat="1" ht="19.899999999999999" customHeight="1" x14ac:dyDescent="0.2">
      <c r="B99" s="124"/>
      <c r="D99" s="125" t="s">
        <v>1068</v>
      </c>
      <c r="E99" s="126"/>
      <c r="F99" s="126"/>
      <c r="G99" s="126"/>
      <c r="H99" s="126"/>
      <c r="I99" s="127"/>
      <c r="J99" s="128">
        <f>J153</f>
        <v>0</v>
      </c>
      <c r="L99" s="124"/>
    </row>
    <row r="100" spans="2:12" s="9" customFormat="1" ht="19.899999999999999" customHeight="1" x14ac:dyDescent="0.2">
      <c r="B100" s="124"/>
      <c r="D100" s="125" t="s">
        <v>1069</v>
      </c>
      <c r="E100" s="126"/>
      <c r="F100" s="126"/>
      <c r="G100" s="126"/>
      <c r="H100" s="126"/>
      <c r="I100" s="127"/>
      <c r="J100" s="128">
        <f>J155</f>
        <v>0</v>
      </c>
      <c r="L100" s="124"/>
    </row>
    <row r="101" spans="2:12" s="9" customFormat="1" ht="19.899999999999999" customHeight="1" x14ac:dyDescent="0.2">
      <c r="B101" s="124"/>
      <c r="D101" s="125" t="s">
        <v>1070</v>
      </c>
      <c r="E101" s="126"/>
      <c r="F101" s="126"/>
      <c r="G101" s="126"/>
      <c r="H101" s="126"/>
      <c r="I101" s="127"/>
      <c r="J101" s="128">
        <f>J184</f>
        <v>0</v>
      </c>
      <c r="L101" s="124"/>
    </row>
    <row r="102" spans="2:12" s="9" customFormat="1" ht="19.899999999999999" customHeight="1" x14ac:dyDescent="0.2">
      <c r="B102" s="124"/>
      <c r="D102" s="125" t="s">
        <v>1071</v>
      </c>
      <c r="E102" s="126"/>
      <c r="F102" s="126"/>
      <c r="G102" s="126"/>
      <c r="H102" s="126"/>
      <c r="I102" s="127"/>
      <c r="J102" s="128">
        <f>J193</f>
        <v>0</v>
      </c>
      <c r="L102" s="124"/>
    </row>
    <row r="103" spans="2:12" s="1" customFormat="1" ht="21.75" customHeight="1" x14ac:dyDescent="0.2">
      <c r="B103" s="31"/>
      <c r="I103" s="90"/>
      <c r="L103" s="31"/>
    </row>
    <row r="104" spans="2:12" s="1" customFormat="1" ht="6.95" customHeight="1" x14ac:dyDescent="0.2">
      <c r="B104" s="43"/>
      <c r="C104" s="44"/>
      <c r="D104" s="44"/>
      <c r="E104" s="44"/>
      <c r="F104" s="44"/>
      <c r="G104" s="44"/>
      <c r="H104" s="44"/>
      <c r="I104" s="113"/>
      <c r="J104" s="44"/>
      <c r="K104" s="44"/>
      <c r="L104" s="31"/>
    </row>
    <row r="108" spans="2:12" s="1" customFormat="1" ht="6.95" customHeight="1" x14ac:dyDescent="0.2">
      <c r="B108" s="45"/>
      <c r="C108" s="46"/>
      <c r="D108" s="46"/>
      <c r="E108" s="46"/>
      <c r="F108" s="46"/>
      <c r="G108" s="46"/>
      <c r="H108" s="46"/>
      <c r="I108" s="114"/>
      <c r="J108" s="46"/>
      <c r="K108" s="46"/>
      <c r="L108" s="31"/>
    </row>
    <row r="109" spans="2:12" s="1" customFormat="1" ht="24.95" customHeight="1" x14ac:dyDescent="0.2">
      <c r="B109" s="31"/>
      <c r="C109" s="20" t="s">
        <v>119</v>
      </c>
      <c r="I109" s="90"/>
      <c r="L109" s="31"/>
    </row>
    <row r="110" spans="2:12" s="1" customFormat="1" ht="6.95" customHeight="1" x14ac:dyDescent="0.2">
      <c r="B110" s="31"/>
      <c r="I110" s="90"/>
      <c r="L110" s="31"/>
    </row>
    <row r="111" spans="2:12" s="1" customFormat="1" ht="12" customHeight="1" x14ac:dyDescent="0.2">
      <c r="B111" s="31"/>
      <c r="C111" s="26" t="s">
        <v>16</v>
      </c>
      <c r="I111" s="90"/>
      <c r="L111" s="31"/>
    </row>
    <row r="112" spans="2:12" s="1" customFormat="1" ht="16.5" customHeight="1" x14ac:dyDescent="0.2">
      <c r="B112" s="31"/>
      <c r="E112" s="229" t="str">
        <f>E7</f>
        <v>DVZ Mladá Boleslav - kanalizace JIH - N</v>
      </c>
      <c r="F112" s="230"/>
      <c r="G112" s="230"/>
      <c r="H112" s="230"/>
      <c r="I112" s="90"/>
      <c r="L112" s="31"/>
    </row>
    <row r="113" spans="2:65" s="1" customFormat="1" ht="12" customHeight="1" x14ac:dyDescent="0.2">
      <c r="B113" s="31"/>
      <c r="C113" s="26" t="s">
        <v>91</v>
      </c>
      <c r="I113" s="90"/>
      <c r="L113" s="31"/>
    </row>
    <row r="114" spans="2:65" s="1" customFormat="1" ht="16.5" customHeight="1" x14ac:dyDescent="0.2">
      <c r="B114" s="31"/>
      <c r="E114" s="207" t="str">
        <f>E9</f>
        <v>ON - Ostatní a vedlejší náklady</v>
      </c>
      <c r="F114" s="228"/>
      <c r="G114" s="228"/>
      <c r="H114" s="228"/>
      <c r="I114" s="90"/>
      <c r="L114" s="31"/>
    </row>
    <row r="115" spans="2:65" s="1" customFormat="1" ht="6.95" customHeight="1" x14ac:dyDescent="0.2">
      <c r="B115" s="31"/>
      <c r="I115" s="90"/>
      <c r="L115" s="31"/>
    </row>
    <row r="116" spans="2:65" s="1" customFormat="1" ht="12" customHeight="1" x14ac:dyDescent="0.2">
      <c r="B116" s="31"/>
      <c r="C116" s="26" t="s">
        <v>22</v>
      </c>
      <c r="F116" s="24" t="str">
        <f>F12</f>
        <v>Mladá Boleslav</v>
      </c>
      <c r="I116" s="91" t="s">
        <v>24</v>
      </c>
      <c r="J116" s="51" t="str">
        <f>IF(J12="","",J12)</f>
        <v>11. 3. 2019</v>
      </c>
      <c r="L116" s="31"/>
    </row>
    <row r="117" spans="2:65" s="1" customFormat="1" ht="6.95" customHeight="1" x14ac:dyDescent="0.2">
      <c r="B117" s="31"/>
      <c r="I117" s="90"/>
      <c r="L117" s="31"/>
    </row>
    <row r="118" spans="2:65" s="1" customFormat="1" ht="15.2" customHeight="1" x14ac:dyDescent="0.2">
      <c r="B118" s="31"/>
      <c r="C118" s="26" t="s">
        <v>26</v>
      </c>
      <c r="F118" s="24" t="str">
        <f>E15</f>
        <v>Vodovody a kanalizace Mladá Boleslav, a.s.</v>
      </c>
      <c r="I118" s="91"/>
      <c r="J118" s="29"/>
      <c r="L118" s="31"/>
    </row>
    <row r="119" spans="2:65" s="1" customFormat="1" ht="15.2" customHeight="1" x14ac:dyDescent="0.2">
      <c r="B119" s="31"/>
      <c r="C119" s="26" t="s">
        <v>30</v>
      </c>
      <c r="F119" s="24" t="str">
        <f>IF(E18="","",E18)</f>
        <v>Vyplň údaj</v>
      </c>
      <c r="I119" s="91"/>
      <c r="J119" s="29"/>
      <c r="L119" s="31"/>
    </row>
    <row r="120" spans="2:65" s="1" customFormat="1" ht="10.35" customHeight="1" x14ac:dyDescent="0.2">
      <c r="B120" s="31"/>
      <c r="I120" s="90"/>
      <c r="L120" s="31"/>
    </row>
    <row r="121" spans="2:65" s="10" customFormat="1" ht="29.25" customHeight="1" x14ac:dyDescent="0.2">
      <c r="B121" s="129"/>
      <c r="C121" s="130" t="s">
        <v>120</v>
      </c>
      <c r="D121" s="131" t="s">
        <v>60</v>
      </c>
      <c r="E121" s="131" t="s">
        <v>56</v>
      </c>
      <c r="F121" s="131" t="s">
        <v>57</v>
      </c>
      <c r="G121" s="131" t="s">
        <v>121</v>
      </c>
      <c r="H121" s="131" t="s">
        <v>122</v>
      </c>
      <c r="I121" s="132" t="s">
        <v>123</v>
      </c>
      <c r="J121" s="131" t="s">
        <v>100</v>
      </c>
      <c r="K121" s="133" t="s">
        <v>124</v>
      </c>
      <c r="L121" s="129"/>
      <c r="M121" s="58" t="s">
        <v>1</v>
      </c>
      <c r="N121" s="59" t="s">
        <v>39</v>
      </c>
      <c r="O121" s="59" t="s">
        <v>125</v>
      </c>
      <c r="P121" s="59" t="s">
        <v>126</v>
      </c>
      <c r="Q121" s="59" t="s">
        <v>127</v>
      </c>
      <c r="R121" s="59" t="s">
        <v>128</v>
      </c>
      <c r="S121" s="59" t="s">
        <v>129</v>
      </c>
      <c r="T121" s="60" t="s">
        <v>130</v>
      </c>
    </row>
    <row r="122" spans="2:65" s="1" customFormat="1" ht="22.9" customHeight="1" x14ac:dyDescent="0.25">
      <c r="B122" s="31"/>
      <c r="C122" s="63" t="s">
        <v>131</v>
      </c>
      <c r="I122" s="90"/>
      <c r="J122" s="134">
        <f>BK122</f>
        <v>0</v>
      </c>
      <c r="L122" s="31"/>
      <c r="M122" s="61"/>
      <c r="N122" s="52"/>
      <c r="O122" s="52"/>
      <c r="P122" s="135">
        <f>P123</f>
        <v>0</v>
      </c>
      <c r="Q122" s="52"/>
      <c r="R122" s="135">
        <f>R123</f>
        <v>0</v>
      </c>
      <c r="S122" s="52"/>
      <c r="T122" s="136">
        <f>T123</f>
        <v>0</v>
      </c>
      <c r="AT122" s="16" t="s">
        <v>74</v>
      </c>
      <c r="AU122" s="16" t="s">
        <v>102</v>
      </c>
      <c r="BK122" s="137">
        <f>BK123</f>
        <v>0</v>
      </c>
    </row>
    <row r="123" spans="2:65" s="11" customFormat="1" ht="25.9" customHeight="1" x14ac:dyDescent="0.2">
      <c r="B123" s="138"/>
      <c r="D123" s="139" t="s">
        <v>74</v>
      </c>
      <c r="E123" s="140" t="s">
        <v>86</v>
      </c>
      <c r="F123" s="140" t="s">
        <v>87</v>
      </c>
      <c r="I123" s="141"/>
      <c r="J123" s="142">
        <f>BK123</f>
        <v>0</v>
      </c>
      <c r="L123" s="138"/>
      <c r="M123" s="143"/>
      <c r="N123" s="144"/>
      <c r="O123" s="144"/>
      <c r="P123" s="145">
        <f>P124+P153+P155+P184+P193</f>
        <v>0</v>
      </c>
      <c r="Q123" s="144"/>
      <c r="R123" s="145">
        <f>R124+R153+R155+R184+R193</f>
        <v>0</v>
      </c>
      <c r="S123" s="144"/>
      <c r="T123" s="146">
        <f>T124+T153+T155+T184+T193</f>
        <v>0</v>
      </c>
      <c r="AR123" s="139" t="s">
        <v>184</v>
      </c>
      <c r="AT123" s="147" t="s">
        <v>74</v>
      </c>
      <c r="AU123" s="147" t="s">
        <v>75</v>
      </c>
      <c r="AY123" s="139" t="s">
        <v>134</v>
      </c>
      <c r="BK123" s="148">
        <f>BK124+BK153+BK155+BK184+BK193</f>
        <v>0</v>
      </c>
    </row>
    <row r="124" spans="2:65" s="11" customFormat="1" ht="22.9" customHeight="1" x14ac:dyDescent="0.2">
      <c r="B124" s="138"/>
      <c r="D124" s="139" t="s">
        <v>74</v>
      </c>
      <c r="E124" s="149" t="s">
        <v>1072</v>
      </c>
      <c r="F124" s="149" t="s">
        <v>992</v>
      </c>
      <c r="I124" s="141"/>
      <c r="J124" s="150">
        <f>BK124</f>
        <v>0</v>
      </c>
      <c r="L124" s="138"/>
      <c r="M124" s="143"/>
      <c r="N124" s="144"/>
      <c r="O124" s="144"/>
      <c r="P124" s="145">
        <f>SUM(P125:P152)</f>
        <v>0</v>
      </c>
      <c r="Q124" s="144"/>
      <c r="R124" s="145">
        <f>SUM(R125:R152)</f>
        <v>0</v>
      </c>
      <c r="S124" s="144"/>
      <c r="T124" s="146">
        <f>SUM(T125:T152)</f>
        <v>0</v>
      </c>
      <c r="AR124" s="139" t="s">
        <v>184</v>
      </c>
      <c r="AT124" s="147" t="s">
        <v>74</v>
      </c>
      <c r="AU124" s="147" t="s">
        <v>83</v>
      </c>
      <c r="AY124" s="139" t="s">
        <v>134</v>
      </c>
      <c r="BK124" s="148">
        <f>SUM(BK125:BK152)</f>
        <v>0</v>
      </c>
    </row>
    <row r="125" spans="2:65" s="1" customFormat="1" ht="24" customHeight="1" x14ac:dyDescent="0.2">
      <c r="B125" s="151"/>
      <c r="C125" s="232" t="s">
        <v>83</v>
      </c>
      <c r="D125" s="232" t="s">
        <v>136</v>
      </c>
      <c r="E125" s="233" t="s">
        <v>993</v>
      </c>
      <c r="F125" s="234" t="s">
        <v>994</v>
      </c>
      <c r="G125" s="235" t="s">
        <v>995</v>
      </c>
      <c r="H125" s="236">
        <v>1</v>
      </c>
      <c r="I125" s="153"/>
      <c r="J125" s="154">
        <f>ROUND(I125*H125,2)</f>
        <v>0</v>
      </c>
      <c r="K125" s="152" t="s">
        <v>389</v>
      </c>
      <c r="L125" s="31"/>
      <c r="M125" s="155" t="s">
        <v>1</v>
      </c>
      <c r="N125" s="156" t="s">
        <v>40</v>
      </c>
      <c r="O125" s="54"/>
      <c r="P125" s="157">
        <f>O125*H125</f>
        <v>0</v>
      </c>
      <c r="Q125" s="157">
        <v>0</v>
      </c>
      <c r="R125" s="157">
        <f>Q125*H125</f>
        <v>0</v>
      </c>
      <c r="S125" s="157">
        <v>0</v>
      </c>
      <c r="T125" s="158">
        <f>S125*H125</f>
        <v>0</v>
      </c>
      <c r="AR125" s="159" t="s">
        <v>996</v>
      </c>
      <c r="AT125" s="159" t="s">
        <v>136</v>
      </c>
      <c r="AU125" s="159" t="s">
        <v>85</v>
      </c>
      <c r="AY125" s="16" t="s">
        <v>134</v>
      </c>
      <c r="BE125" s="160">
        <f>IF(N125="základní",J125,0)</f>
        <v>0</v>
      </c>
      <c r="BF125" s="160">
        <f>IF(N125="snížená",J125,0)</f>
        <v>0</v>
      </c>
      <c r="BG125" s="160">
        <f>IF(N125="zákl. přenesená",J125,0)</f>
        <v>0</v>
      </c>
      <c r="BH125" s="160">
        <f>IF(N125="sníž. přenesená",J125,0)</f>
        <v>0</v>
      </c>
      <c r="BI125" s="160">
        <f>IF(N125="nulová",J125,0)</f>
        <v>0</v>
      </c>
      <c r="BJ125" s="16" t="s">
        <v>83</v>
      </c>
      <c r="BK125" s="160">
        <f>ROUND(I125*H125,2)</f>
        <v>0</v>
      </c>
      <c r="BL125" s="16" t="s">
        <v>996</v>
      </c>
      <c r="BM125" s="159" t="s">
        <v>997</v>
      </c>
    </row>
    <row r="126" spans="2:65" s="12" customFormat="1" ht="22.5" x14ac:dyDescent="0.2">
      <c r="B126" s="162"/>
      <c r="C126" s="241"/>
      <c r="D126" s="238" t="s">
        <v>147</v>
      </c>
      <c r="E126" s="242" t="s">
        <v>1</v>
      </c>
      <c r="F126" s="243" t="s">
        <v>998</v>
      </c>
      <c r="G126" s="241"/>
      <c r="H126" s="242" t="s">
        <v>1</v>
      </c>
      <c r="I126" s="164"/>
      <c r="L126" s="162"/>
      <c r="M126" s="165"/>
      <c r="N126" s="166"/>
      <c r="O126" s="166"/>
      <c r="P126" s="166"/>
      <c r="Q126" s="166"/>
      <c r="R126" s="166"/>
      <c r="S126" s="166"/>
      <c r="T126" s="167"/>
      <c r="AT126" s="163" t="s">
        <v>147</v>
      </c>
      <c r="AU126" s="163" t="s">
        <v>85</v>
      </c>
      <c r="AV126" s="12" t="s">
        <v>83</v>
      </c>
      <c r="AW126" s="12" t="s">
        <v>32</v>
      </c>
      <c r="AX126" s="12" t="s">
        <v>75</v>
      </c>
      <c r="AY126" s="163" t="s">
        <v>134</v>
      </c>
    </row>
    <row r="127" spans="2:65" s="13" customFormat="1" x14ac:dyDescent="0.2">
      <c r="B127" s="168"/>
      <c r="C127" s="244"/>
      <c r="D127" s="238" t="s">
        <v>147</v>
      </c>
      <c r="E127" s="245" t="s">
        <v>1</v>
      </c>
      <c r="F127" s="246" t="s">
        <v>83</v>
      </c>
      <c r="G127" s="244"/>
      <c r="H127" s="247">
        <v>1</v>
      </c>
      <c r="I127" s="170"/>
      <c r="L127" s="168"/>
      <c r="M127" s="171"/>
      <c r="N127" s="172"/>
      <c r="O127" s="172"/>
      <c r="P127" s="172"/>
      <c r="Q127" s="172"/>
      <c r="R127" s="172"/>
      <c r="S127" s="172"/>
      <c r="T127" s="173"/>
      <c r="AT127" s="169" t="s">
        <v>147</v>
      </c>
      <c r="AU127" s="169" t="s">
        <v>85</v>
      </c>
      <c r="AV127" s="13" t="s">
        <v>85</v>
      </c>
      <c r="AW127" s="13" t="s">
        <v>32</v>
      </c>
      <c r="AX127" s="13" t="s">
        <v>75</v>
      </c>
      <c r="AY127" s="169" t="s">
        <v>134</v>
      </c>
    </row>
    <row r="128" spans="2:65" s="14" customFormat="1" x14ac:dyDescent="0.2">
      <c r="B128" s="174"/>
      <c r="C128" s="248"/>
      <c r="D128" s="238" t="s">
        <v>147</v>
      </c>
      <c r="E128" s="249" t="s">
        <v>1</v>
      </c>
      <c r="F128" s="250" t="s">
        <v>152</v>
      </c>
      <c r="G128" s="248"/>
      <c r="H128" s="251">
        <v>1</v>
      </c>
      <c r="I128" s="176"/>
      <c r="L128" s="174"/>
      <c r="M128" s="177"/>
      <c r="N128" s="178"/>
      <c r="O128" s="178"/>
      <c r="P128" s="178"/>
      <c r="Q128" s="178"/>
      <c r="R128" s="178"/>
      <c r="S128" s="178"/>
      <c r="T128" s="179"/>
      <c r="AT128" s="175" t="s">
        <v>147</v>
      </c>
      <c r="AU128" s="175" t="s">
        <v>85</v>
      </c>
      <c r="AV128" s="14" t="s">
        <v>141</v>
      </c>
      <c r="AW128" s="14" t="s">
        <v>32</v>
      </c>
      <c r="AX128" s="14" t="s">
        <v>83</v>
      </c>
      <c r="AY128" s="175" t="s">
        <v>134</v>
      </c>
    </row>
    <row r="129" spans="2:65" s="1" customFormat="1" ht="36" customHeight="1" x14ac:dyDescent="0.2">
      <c r="B129" s="151"/>
      <c r="C129" s="232" t="s">
        <v>85</v>
      </c>
      <c r="D129" s="232" t="s">
        <v>136</v>
      </c>
      <c r="E129" s="233" t="s">
        <v>999</v>
      </c>
      <c r="F129" s="234" t="s">
        <v>1000</v>
      </c>
      <c r="G129" s="235" t="s">
        <v>995</v>
      </c>
      <c r="H129" s="236">
        <v>1</v>
      </c>
      <c r="I129" s="153"/>
      <c r="J129" s="154">
        <f>ROUND(I129*H129,2)</f>
        <v>0</v>
      </c>
      <c r="K129" s="152" t="s">
        <v>389</v>
      </c>
      <c r="L129" s="31"/>
      <c r="M129" s="155" t="s">
        <v>1</v>
      </c>
      <c r="N129" s="156" t="s">
        <v>40</v>
      </c>
      <c r="O129" s="54"/>
      <c r="P129" s="157">
        <f>O129*H129</f>
        <v>0</v>
      </c>
      <c r="Q129" s="157">
        <v>0</v>
      </c>
      <c r="R129" s="157">
        <f>Q129*H129</f>
        <v>0</v>
      </c>
      <c r="S129" s="157">
        <v>0</v>
      </c>
      <c r="T129" s="158">
        <f>S129*H129</f>
        <v>0</v>
      </c>
      <c r="AR129" s="159" t="s">
        <v>996</v>
      </c>
      <c r="AT129" s="159" t="s">
        <v>136</v>
      </c>
      <c r="AU129" s="159" t="s">
        <v>85</v>
      </c>
      <c r="AY129" s="16" t="s">
        <v>134</v>
      </c>
      <c r="BE129" s="160">
        <f>IF(N129="základní",J129,0)</f>
        <v>0</v>
      </c>
      <c r="BF129" s="160">
        <f>IF(N129="snížená",J129,0)</f>
        <v>0</v>
      </c>
      <c r="BG129" s="160">
        <f>IF(N129="zákl. přenesená",J129,0)</f>
        <v>0</v>
      </c>
      <c r="BH129" s="160">
        <f>IF(N129="sníž. přenesená",J129,0)</f>
        <v>0</v>
      </c>
      <c r="BI129" s="160">
        <f>IF(N129="nulová",J129,0)</f>
        <v>0</v>
      </c>
      <c r="BJ129" s="16" t="s">
        <v>83</v>
      </c>
      <c r="BK129" s="160">
        <f>ROUND(I129*H129,2)</f>
        <v>0</v>
      </c>
      <c r="BL129" s="16" t="s">
        <v>996</v>
      </c>
      <c r="BM129" s="159" t="s">
        <v>1001</v>
      </c>
    </row>
    <row r="130" spans="2:65" s="12" customFormat="1" ht="22.5" x14ac:dyDescent="0.2">
      <c r="B130" s="162"/>
      <c r="C130" s="241"/>
      <c r="D130" s="238" t="s">
        <v>147</v>
      </c>
      <c r="E130" s="242" t="s">
        <v>1</v>
      </c>
      <c r="F130" s="243" t="s">
        <v>998</v>
      </c>
      <c r="G130" s="241"/>
      <c r="H130" s="242" t="s">
        <v>1</v>
      </c>
      <c r="I130" s="164"/>
      <c r="L130" s="162"/>
      <c r="M130" s="165"/>
      <c r="N130" s="166"/>
      <c r="O130" s="166"/>
      <c r="P130" s="166"/>
      <c r="Q130" s="166"/>
      <c r="R130" s="166"/>
      <c r="S130" s="166"/>
      <c r="T130" s="167"/>
      <c r="AT130" s="163" t="s">
        <v>147</v>
      </c>
      <c r="AU130" s="163" t="s">
        <v>85</v>
      </c>
      <c r="AV130" s="12" t="s">
        <v>83</v>
      </c>
      <c r="AW130" s="12" t="s">
        <v>32</v>
      </c>
      <c r="AX130" s="12" t="s">
        <v>75</v>
      </c>
      <c r="AY130" s="163" t="s">
        <v>134</v>
      </c>
    </row>
    <row r="131" spans="2:65" s="13" customFormat="1" x14ac:dyDescent="0.2">
      <c r="B131" s="168"/>
      <c r="C131" s="244"/>
      <c r="D131" s="238" t="s">
        <v>147</v>
      </c>
      <c r="E131" s="245" t="s">
        <v>1</v>
      </c>
      <c r="F131" s="246" t="s">
        <v>83</v>
      </c>
      <c r="G131" s="244"/>
      <c r="H131" s="247">
        <v>1</v>
      </c>
      <c r="I131" s="170"/>
      <c r="L131" s="168"/>
      <c r="M131" s="171"/>
      <c r="N131" s="172"/>
      <c r="O131" s="172"/>
      <c r="P131" s="172"/>
      <c r="Q131" s="172"/>
      <c r="R131" s="172"/>
      <c r="S131" s="172"/>
      <c r="T131" s="173"/>
      <c r="AT131" s="169" t="s">
        <v>147</v>
      </c>
      <c r="AU131" s="169" t="s">
        <v>85</v>
      </c>
      <c r="AV131" s="13" t="s">
        <v>85</v>
      </c>
      <c r="AW131" s="13" t="s">
        <v>32</v>
      </c>
      <c r="AX131" s="13" t="s">
        <v>75</v>
      </c>
      <c r="AY131" s="169" t="s">
        <v>134</v>
      </c>
    </row>
    <row r="132" spans="2:65" s="14" customFormat="1" x14ac:dyDescent="0.2">
      <c r="B132" s="174"/>
      <c r="C132" s="248"/>
      <c r="D132" s="238" t="s">
        <v>147</v>
      </c>
      <c r="E132" s="249" t="s">
        <v>1</v>
      </c>
      <c r="F132" s="250" t="s">
        <v>152</v>
      </c>
      <c r="G132" s="248"/>
      <c r="H132" s="251">
        <v>1</v>
      </c>
      <c r="I132" s="176"/>
      <c r="L132" s="174"/>
      <c r="M132" s="177"/>
      <c r="N132" s="178"/>
      <c r="O132" s="178"/>
      <c r="P132" s="178"/>
      <c r="Q132" s="178"/>
      <c r="R132" s="178"/>
      <c r="S132" s="178"/>
      <c r="T132" s="179"/>
      <c r="AT132" s="175" t="s">
        <v>147</v>
      </c>
      <c r="AU132" s="175" t="s">
        <v>85</v>
      </c>
      <c r="AV132" s="14" t="s">
        <v>141</v>
      </c>
      <c r="AW132" s="14" t="s">
        <v>32</v>
      </c>
      <c r="AX132" s="14" t="s">
        <v>83</v>
      </c>
      <c r="AY132" s="175" t="s">
        <v>134</v>
      </c>
    </row>
    <row r="133" spans="2:65" s="1" customFormat="1" ht="36" customHeight="1" x14ac:dyDescent="0.2">
      <c r="B133" s="151"/>
      <c r="C133" s="232" t="s">
        <v>160</v>
      </c>
      <c r="D133" s="232" t="s">
        <v>136</v>
      </c>
      <c r="E133" s="233" t="s">
        <v>1002</v>
      </c>
      <c r="F133" s="234" t="s">
        <v>1003</v>
      </c>
      <c r="G133" s="235" t="s">
        <v>995</v>
      </c>
      <c r="H133" s="236">
        <v>1</v>
      </c>
      <c r="I133" s="153"/>
      <c r="J133" s="154">
        <f>ROUND(I133*H133,2)</f>
        <v>0</v>
      </c>
      <c r="K133" s="152" t="s">
        <v>389</v>
      </c>
      <c r="L133" s="31"/>
      <c r="M133" s="155" t="s">
        <v>1</v>
      </c>
      <c r="N133" s="156" t="s">
        <v>40</v>
      </c>
      <c r="O133" s="54"/>
      <c r="P133" s="157">
        <f>O133*H133</f>
        <v>0</v>
      </c>
      <c r="Q133" s="157">
        <v>0</v>
      </c>
      <c r="R133" s="157">
        <f>Q133*H133</f>
        <v>0</v>
      </c>
      <c r="S133" s="157">
        <v>0</v>
      </c>
      <c r="T133" s="158">
        <f>S133*H133</f>
        <v>0</v>
      </c>
      <c r="AR133" s="159" t="s">
        <v>996</v>
      </c>
      <c r="AT133" s="159" t="s">
        <v>136</v>
      </c>
      <c r="AU133" s="159" t="s">
        <v>85</v>
      </c>
      <c r="AY133" s="16" t="s">
        <v>134</v>
      </c>
      <c r="BE133" s="160">
        <f>IF(N133="základní",J133,0)</f>
        <v>0</v>
      </c>
      <c r="BF133" s="160">
        <f>IF(N133="snížená",J133,0)</f>
        <v>0</v>
      </c>
      <c r="BG133" s="160">
        <f>IF(N133="zákl. přenesená",J133,0)</f>
        <v>0</v>
      </c>
      <c r="BH133" s="160">
        <f>IF(N133="sníž. přenesená",J133,0)</f>
        <v>0</v>
      </c>
      <c r="BI133" s="160">
        <f>IF(N133="nulová",J133,0)</f>
        <v>0</v>
      </c>
      <c r="BJ133" s="16" t="s">
        <v>83</v>
      </c>
      <c r="BK133" s="160">
        <f>ROUND(I133*H133,2)</f>
        <v>0</v>
      </c>
      <c r="BL133" s="16" t="s">
        <v>996</v>
      </c>
      <c r="BM133" s="159" t="s">
        <v>1004</v>
      </c>
    </row>
    <row r="134" spans="2:65" s="12" customFormat="1" ht="22.5" x14ac:dyDescent="0.2">
      <c r="B134" s="162"/>
      <c r="C134" s="241"/>
      <c r="D134" s="238" t="s">
        <v>147</v>
      </c>
      <c r="E134" s="242" t="s">
        <v>1</v>
      </c>
      <c r="F134" s="243" t="s">
        <v>998</v>
      </c>
      <c r="G134" s="241"/>
      <c r="H134" s="242" t="s">
        <v>1</v>
      </c>
      <c r="I134" s="164"/>
      <c r="L134" s="162"/>
      <c r="M134" s="165"/>
      <c r="N134" s="166"/>
      <c r="O134" s="166"/>
      <c r="P134" s="166"/>
      <c r="Q134" s="166"/>
      <c r="R134" s="166"/>
      <c r="S134" s="166"/>
      <c r="T134" s="167"/>
      <c r="AT134" s="163" t="s">
        <v>147</v>
      </c>
      <c r="AU134" s="163" t="s">
        <v>85</v>
      </c>
      <c r="AV134" s="12" t="s">
        <v>83</v>
      </c>
      <c r="AW134" s="12" t="s">
        <v>32</v>
      </c>
      <c r="AX134" s="12" t="s">
        <v>75</v>
      </c>
      <c r="AY134" s="163" t="s">
        <v>134</v>
      </c>
    </row>
    <row r="135" spans="2:65" s="13" customFormat="1" x14ac:dyDescent="0.2">
      <c r="B135" s="168"/>
      <c r="C135" s="244"/>
      <c r="D135" s="238" t="s">
        <v>147</v>
      </c>
      <c r="E135" s="245" t="s">
        <v>1</v>
      </c>
      <c r="F135" s="246" t="s">
        <v>83</v>
      </c>
      <c r="G135" s="244"/>
      <c r="H135" s="247">
        <v>1</v>
      </c>
      <c r="I135" s="170"/>
      <c r="L135" s="168"/>
      <c r="M135" s="171"/>
      <c r="N135" s="172"/>
      <c r="O135" s="172"/>
      <c r="P135" s="172"/>
      <c r="Q135" s="172"/>
      <c r="R135" s="172"/>
      <c r="S135" s="172"/>
      <c r="T135" s="173"/>
      <c r="AT135" s="169" t="s">
        <v>147</v>
      </c>
      <c r="AU135" s="169" t="s">
        <v>85</v>
      </c>
      <c r="AV135" s="13" t="s">
        <v>85</v>
      </c>
      <c r="AW135" s="13" t="s">
        <v>32</v>
      </c>
      <c r="AX135" s="13" t="s">
        <v>75</v>
      </c>
      <c r="AY135" s="169" t="s">
        <v>134</v>
      </c>
    </row>
    <row r="136" spans="2:65" s="14" customFormat="1" x14ac:dyDescent="0.2">
      <c r="B136" s="174"/>
      <c r="C136" s="248"/>
      <c r="D136" s="238" t="s">
        <v>147</v>
      </c>
      <c r="E136" s="249" t="s">
        <v>1</v>
      </c>
      <c r="F136" s="250" t="s">
        <v>152</v>
      </c>
      <c r="G136" s="248"/>
      <c r="H136" s="251">
        <v>1</v>
      </c>
      <c r="I136" s="176"/>
      <c r="L136" s="174"/>
      <c r="M136" s="177"/>
      <c r="N136" s="178"/>
      <c r="O136" s="178"/>
      <c r="P136" s="178"/>
      <c r="Q136" s="178"/>
      <c r="R136" s="178"/>
      <c r="S136" s="178"/>
      <c r="T136" s="179"/>
      <c r="AT136" s="175" t="s">
        <v>147</v>
      </c>
      <c r="AU136" s="175" t="s">
        <v>85</v>
      </c>
      <c r="AV136" s="14" t="s">
        <v>141</v>
      </c>
      <c r="AW136" s="14" t="s">
        <v>32</v>
      </c>
      <c r="AX136" s="14" t="s">
        <v>83</v>
      </c>
      <c r="AY136" s="175" t="s">
        <v>134</v>
      </c>
    </row>
    <row r="137" spans="2:65" s="1" customFormat="1" ht="36" customHeight="1" x14ac:dyDescent="0.2">
      <c r="B137" s="151"/>
      <c r="C137" s="232" t="s">
        <v>141</v>
      </c>
      <c r="D137" s="232" t="s">
        <v>136</v>
      </c>
      <c r="E137" s="233" t="s">
        <v>1005</v>
      </c>
      <c r="F137" s="234" t="s">
        <v>1006</v>
      </c>
      <c r="G137" s="235" t="s">
        <v>995</v>
      </c>
      <c r="H137" s="236">
        <v>1</v>
      </c>
      <c r="I137" s="153"/>
      <c r="J137" s="154">
        <f>ROUND(I137*H137,2)</f>
        <v>0</v>
      </c>
      <c r="K137" s="152" t="s">
        <v>389</v>
      </c>
      <c r="L137" s="31"/>
      <c r="M137" s="155" t="s">
        <v>1</v>
      </c>
      <c r="N137" s="156" t="s">
        <v>40</v>
      </c>
      <c r="O137" s="54"/>
      <c r="P137" s="157">
        <f>O137*H137</f>
        <v>0</v>
      </c>
      <c r="Q137" s="157">
        <v>0</v>
      </c>
      <c r="R137" s="157">
        <f>Q137*H137</f>
        <v>0</v>
      </c>
      <c r="S137" s="157">
        <v>0</v>
      </c>
      <c r="T137" s="158">
        <f>S137*H137</f>
        <v>0</v>
      </c>
      <c r="AR137" s="159" t="s">
        <v>996</v>
      </c>
      <c r="AT137" s="159" t="s">
        <v>136</v>
      </c>
      <c r="AU137" s="159" t="s">
        <v>85</v>
      </c>
      <c r="AY137" s="16" t="s">
        <v>134</v>
      </c>
      <c r="BE137" s="160">
        <f>IF(N137="základní",J137,0)</f>
        <v>0</v>
      </c>
      <c r="BF137" s="160">
        <f>IF(N137="snížená",J137,0)</f>
        <v>0</v>
      </c>
      <c r="BG137" s="160">
        <f>IF(N137="zákl. přenesená",J137,0)</f>
        <v>0</v>
      </c>
      <c r="BH137" s="160">
        <f>IF(N137="sníž. přenesená",J137,0)</f>
        <v>0</v>
      </c>
      <c r="BI137" s="160">
        <f>IF(N137="nulová",J137,0)</f>
        <v>0</v>
      </c>
      <c r="BJ137" s="16" t="s">
        <v>83</v>
      </c>
      <c r="BK137" s="160">
        <f>ROUND(I137*H137,2)</f>
        <v>0</v>
      </c>
      <c r="BL137" s="16" t="s">
        <v>996</v>
      </c>
      <c r="BM137" s="159" t="s">
        <v>1007</v>
      </c>
    </row>
    <row r="138" spans="2:65" s="12" customFormat="1" ht="22.5" x14ac:dyDescent="0.2">
      <c r="B138" s="162"/>
      <c r="C138" s="241"/>
      <c r="D138" s="238" t="s">
        <v>147</v>
      </c>
      <c r="E138" s="242" t="s">
        <v>1</v>
      </c>
      <c r="F138" s="243" t="s">
        <v>998</v>
      </c>
      <c r="G138" s="241"/>
      <c r="H138" s="242" t="s">
        <v>1</v>
      </c>
      <c r="I138" s="164"/>
      <c r="L138" s="162"/>
      <c r="M138" s="165"/>
      <c r="N138" s="166"/>
      <c r="O138" s="166"/>
      <c r="P138" s="166"/>
      <c r="Q138" s="166"/>
      <c r="R138" s="166"/>
      <c r="S138" s="166"/>
      <c r="T138" s="167"/>
      <c r="AT138" s="163" t="s">
        <v>147</v>
      </c>
      <c r="AU138" s="163" t="s">
        <v>85</v>
      </c>
      <c r="AV138" s="12" t="s">
        <v>83</v>
      </c>
      <c r="AW138" s="12" t="s">
        <v>32</v>
      </c>
      <c r="AX138" s="12" t="s">
        <v>75</v>
      </c>
      <c r="AY138" s="163" t="s">
        <v>134</v>
      </c>
    </row>
    <row r="139" spans="2:65" s="13" customFormat="1" x14ac:dyDescent="0.2">
      <c r="B139" s="168"/>
      <c r="C139" s="244"/>
      <c r="D139" s="238" t="s">
        <v>147</v>
      </c>
      <c r="E139" s="245" t="s">
        <v>1</v>
      </c>
      <c r="F139" s="246" t="s">
        <v>83</v>
      </c>
      <c r="G139" s="244"/>
      <c r="H139" s="247">
        <v>1</v>
      </c>
      <c r="I139" s="170"/>
      <c r="L139" s="168"/>
      <c r="M139" s="171"/>
      <c r="N139" s="172"/>
      <c r="O139" s="172"/>
      <c r="P139" s="172"/>
      <c r="Q139" s="172"/>
      <c r="R139" s="172"/>
      <c r="S139" s="172"/>
      <c r="T139" s="173"/>
      <c r="AT139" s="169" t="s">
        <v>147</v>
      </c>
      <c r="AU139" s="169" t="s">
        <v>85</v>
      </c>
      <c r="AV139" s="13" t="s">
        <v>85</v>
      </c>
      <c r="AW139" s="13" t="s">
        <v>32</v>
      </c>
      <c r="AX139" s="13" t="s">
        <v>75</v>
      </c>
      <c r="AY139" s="169" t="s">
        <v>134</v>
      </c>
    </row>
    <row r="140" spans="2:65" s="14" customFormat="1" x14ac:dyDescent="0.2">
      <c r="B140" s="174"/>
      <c r="C140" s="248"/>
      <c r="D140" s="238" t="s">
        <v>147</v>
      </c>
      <c r="E140" s="249" t="s">
        <v>1</v>
      </c>
      <c r="F140" s="250" t="s">
        <v>152</v>
      </c>
      <c r="G140" s="248"/>
      <c r="H140" s="251">
        <v>1</v>
      </c>
      <c r="I140" s="176"/>
      <c r="L140" s="174"/>
      <c r="M140" s="177"/>
      <c r="N140" s="178"/>
      <c r="O140" s="178"/>
      <c r="P140" s="178"/>
      <c r="Q140" s="178"/>
      <c r="R140" s="178"/>
      <c r="S140" s="178"/>
      <c r="T140" s="179"/>
      <c r="AT140" s="175" t="s">
        <v>147</v>
      </c>
      <c r="AU140" s="175" t="s">
        <v>85</v>
      </c>
      <c r="AV140" s="14" t="s">
        <v>141</v>
      </c>
      <c r="AW140" s="14" t="s">
        <v>32</v>
      </c>
      <c r="AX140" s="14" t="s">
        <v>83</v>
      </c>
      <c r="AY140" s="175" t="s">
        <v>134</v>
      </c>
    </row>
    <row r="141" spans="2:65" s="1" customFormat="1" ht="24" customHeight="1" x14ac:dyDescent="0.2">
      <c r="B141" s="151"/>
      <c r="C141" s="232" t="s">
        <v>184</v>
      </c>
      <c r="D141" s="232" t="s">
        <v>136</v>
      </c>
      <c r="E141" s="233" t="s">
        <v>1008</v>
      </c>
      <c r="F141" s="234" t="s">
        <v>1009</v>
      </c>
      <c r="G141" s="235" t="s">
        <v>995</v>
      </c>
      <c r="H141" s="236">
        <v>1</v>
      </c>
      <c r="I141" s="153"/>
      <c r="J141" s="154">
        <f>ROUND(I141*H141,2)</f>
        <v>0</v>
      </c>
      <c r="K141" s="152" t="s">
        <v>389</v>
      </c>
      <c r="L141" s="31"/>
      <c r="M141" s="155" t="s">
        <v>1</v>
      </c>
      <c r="N141" s="156" t="s">
        <v>40</v>
      </c>
      <c r="O141" s="54"/>
      <c r="P141" s="157">
        <f>O141*H141</f>
        <v>0</v>
      </c>
      <c r="Q141" s="157">
        <v>0</v>
      </c>
      <c r="R141" s="157">
        <f>Q141*H141</f>
        <v>0</v>
      </c>
      <c r="S141" s="157">
        <v>0</v>
      </c>
      <c r="T141" s="158">
        <f>S141*H141</f>
        <v>0</v>
      </c>
      <c r="AR141" s="159" t="s">
        <v>996</v>
      </c>
      <c r="AT141" s="159" t="s">
        <v>136</v>
      </c>
      <c r="AU141" s="159" t="s">
        <v>85</v>
      </c>
      <c r="AY141" s="16" t="s">
        <v>134</v>
      </c>
      <c r="BE141" s="160">
        <f>IF(N141="základní",J141,0)</f>
        <v>0</v>
      </c>
      <c r="BF141" s="160">
        <f>IF(N141="snížená",J141,0)</f>
        <v>0</v>
      </c>
      <c r="BG141" s="160">
        <f>IF(N141="zákl. přenesená",J141,0)</f>
        <v>0</v>
      </c>
      <c r="BH141" s="160">
        <f>IF(N141="sníž. přenesená",J141,0)</f>
        <v>0</v>
      </c>
      <c r="BI141" s="160">
        <f>IF(N141="nulová",J141,0)</f>
        <v>0</v>
      </c>
      <c r="BJ141" s="16" t="s">
        <v>83</v>
      </c>
      <c r="BK141" s="160">
        <f>ROUND(I141*H141,2)</f>
        <v>0</v>
      </c>
      <c r="BL141" s="16" t="s">
        <v>996</v>
      </c>
      <c r="BM141" s="159" t="s">
        <v>1010</v>
      </c>
    </row>
    <row r="142" spans="2:65" s="12" customFormat="1" ht="22.5" x14ac:dyDescent="0.2">
      <c r="B142" s="162"/>
      <c r="C142" s="241"/>
      <c r="D142" s="238" t="s">
        <v>147</v>
      </c>
      <c r="E142" s="242" t="s">
        <v>1</v>
      </c>
      <c r="F142" s="243" t="s">
        <v>998</v>
      </c>
      <c r="G142" s="241"/>
      <c r="H142" s="242" t="s">
        <v>1</v>
      </c>
      <c r="I142" s="164"/>
      <c r="L142" s="162"/>
      <c r="M142" s="165"/>
      <c r="N142" s="166"/>
      <c r="O142" s="166"/>
      <c r="P142" s="166"/>
      <c r="Q142" s="166"/>
      <c r="R142" s="166"/>
      <c r="S142" s="166"/>
      <c r="T142" s="167"/>
      <c r="AT142" s="163" t="s">
        <v>147</v>
      </c>
      <c r="AU142" s="163" t="s">
        <v>85</v>
      </c>
      <c r="AV142" s="12" t="s">
        <v>83</v>
      </c>
      <c r="AW142" s="12" t="s">
        <v>32</v>
      </c>
      <c r="AX142" s="12" t="s">
        <v>75</v>
      </c>
      <c r="AY142" s="163" t="s">
        <v>134</v>
      </c>
    </row>
    <row r="143" spans="2:65" s="13" customFormat="1" x14ac:dyDescent="0.2">
      <c r="B143" s="168"/>
      <c r="C143" s="244"/>
      <c r="D143" s="238" t="s">
        <v>147</v>
      </c>
      <c r="E143" s="245" t="s">
        <v>1</v>
      </c>
      <c r="F143" s="246" t="s">
        <v>83</v>
      </c>
      <c r="G143" s="244"/>
      <c r="H143" s="247">
        <v>1</v>
      </c>
      <c r="I143" s="170"/>
      <c r="L143" s="168"/>
      <c r="M143" s="171"/>
      <c r="N143" s="172"/>
      <c r="O143" s="172"/>
      <c r="P143" s="172"/>
      <c r="Q143" s="172"/>
      <c r="R143" s="172"/>
      <c r="S143" s="172"/>
      <c r="T143" s="173"/>
      <c r="AT143" s="169" t="s">
        <v>147</v>
      </c>
      <c r="AU143" s="169" t="s">
        <v>85</v>
      </c>
      <c r="AV143" s="13" t="s">
        <v>85</v>
      </c>
      <c r="AW143" s="13" t="s">
        <v>32</v>
      </c>
      <c r="AX143" s="13" t="s">
        <v>75</v>
      </c>
      <c r="AY143" s="169" t="s">
        <v>134</v>
      </c>
    </row>
    <row r="144" spans="2:65" s="14" customFormat="1" x14ac:dyDescent="0.2">
      <c r="B144" s="174"/>
      <c r="C144" s="248"/>
      <c r="D144" s="238" t="s">
        <v>147</v>
      </c>
      <c r="E144" s="249" t="s">
        <v>1</v>
      </c>
      <c r="F144" s="250" t="s">
        <v>152</v>
      </c>
      <c r="G144" s="248"/>
      <c r="H144" s="251">
        <v>1</v>
      </c>
      <c r="I144" s="176"/>
      <c r="L144" s="174"/>
      <c r="M144" s="177"/>
      <c r="N144" s="178"/>
      <c r="O144" s="178"/>
      <c r="P144" s="178"/>
      <c r="Q144" s="178"/>
      <c r="R144" s="178"/>
      <c r="S144" s="178"/>
      <c r="T144" s="179"/>
      <c r="AT144" s="175" t="s">
        <v>147</v>
      </c>
      <c r="AU144" s="175" t="s">
        <v>85</v>
      </c>
      <c r="AV144" s="14" t="s">
        <v>141</v>
      </c>
      <c r="AW144" s="14" t="s">
        <v>32</v>
      </c>
      <c r="AX144" s="14" t="s">
        <v>83</v>
      </c>
      <c r="AY144" s="175" t="s">
        <v>134</v>
      </c>
    </row>
    <row r="145" spans="2:65" s="1" customFormat="1" ht="24" customHeight="1" x14ac:dyDescent="0.2">
      <c r="B145" s="151"/>
      <c r="C145" s="232" t="s">
        <v>193</v>
      </c>
      <c r="D145" s="232" t="s">
        <v>136</v>
      </c>
      <c r="E145" s="233" t="s">
        <v>1011</v>
      </c>
      <c r="F145" s="234" t="s">
        <v>1012</v>
      </c>
      <c r="G145" s="235" t="s">
        <v>995</v>
      </c>
      <c r="H145" s="236">
        <v>1</v>
      </c>
      <c r="I145" s="153"/>
      <c r="J145" s="154">
        <f>ROUND(I145*H145,2)</f>
        <v>0</v>
      </c>
      <c r="K145" s="152" t="s">
        <v>389</v>
      </c>
      <c r="L145" s="31"/>
      <c r="M145" s="155" t="s">
        <v>1</v>
      </c>
      <c r="N145" s="156" t="s">
        <v>40</v>
      </c>
      <c r="O145" s="54"/>
      <c r="P145" s="157">
        <f>O145*H145</f>
        <v>0</v>
      </c>
      <c r="Q145" s="157">
        <v>0</v>
      </c>
      <c r="R145" s="157">
        <f>Q145*H145</f>
        <v>0</v>
      </c>
      <c r="S145" s="157">
        <v>0</v>
      </c>
      <c r="T145" s="158">
        <f>S145*H145</f>
        <v>0</v>
      </c>
      <c r="AR145" s="159" t="s">
        <v>996</v>
      </c>
      <c r="AT145" s="159" t="s">
        <v>136</v>
      </c>
      <c r="AU145" s="159" t="s">
        <v>85</v>
      </c>
      <c r="AY145" s="16" t="s">
        <v>134</v>
      </c>
      <c r="BE145" s="160">
        <f>IF(N145="základní",J145,0)</f>
        <v>0</v>
      </c>
      <c r="BF145" s="160">
        <f>IF(N145="snížená",J145,0)</f>
        <v>0</v>
      </c>
      <c r="BG145" s="160">
        <f>IF(N145="zákl. přenesená",J145,0)</f>
        <v>0</v>
      </c>
      <c r="BH145" s="160">
        <f>IF(N145="sníž. přenesená",J145,0)</f>
        <v>0</v>
      </c>
      <c r="BI145" s="160">
        <f>IF(N145="nulová",J145,0)</f>
        <v>0</v>
      </c>
      <c r="BJ145" s="16" t="s">
        <v>83</v>
      </c>
      <c r="BK145" s="160">
        <f>ROUND(I145*H145,2)</f>
        <v>0</v>
      </c>
      <c r="BL145" s="16" t="s">
        <v>996</v>
      </c>
      <c r="BM145" s="159" t="s">
        <v>1013</v>
      </c>
    </row>
    <row r="146" spans="2:65" s="12" customFormat="1" ht="22.5" x14ac:dyDescent="0.2">
      <c r="B146" s="162"/>
      <c r="C146" s="241"/>
      <c r="D146" s="238" t="s">
        <v>147</v>
      </c>
      <c r="E146" s="242" t="s">
        <v>1</v>
      </c>
      <c r="F146" s="243" t="s">
        <v>998</v>
      </c>
      <c r="G146" s="241"/>
      <c r="H146" s="242" t="s">
        <v>1</v>
      </c>
      <c r="I146" s="164"/>
      <c r="L146" s="162"/>
      <c r="M146" s="165"/>
      <c r="N146" s="166"/>
      <c r="O146" s="166"/>
      <c r="P146" s="166"/>
      <c r="Q146" s="166"/>
      <c r="R146" s="166"/>
      <c r="S146" s="166"/>
      <c r="T146" s="167"/>
      <c r="AT146" s="163" t="s">
        <v>147</v>
      </c>
      <c r="AU146" s="163" t="s">
        <v>85</v>
      </c>
      <c r="AV146" s="12" t="s">
        <v>83</v>
      </c>
      <c r="AW146" s="12" t="s">
        <v>32</v>
      </c>
      <c r="AX146" s="12" t="s">
        <v>75</v>
      </c>
      <c r="AY146" s="163" t="s">
        <v>134</v>
      </c>
    </row>
    <row r="147" spans="2:65" s="13" customFormat="1" x14ac:dyDescent="0.2">
      <c r="B147" s="168"/>
      <c r="C147" s="244"/>
      <c r="D147" s="238" t="s">
        <v>147</v>
      </c>
      <c r="E147" s="245" t="s">
        <v>1</v>
      </c>
      <c r="F147" s="246" t="s">
        <v>83</v>
      </c>
      <c r="G147" s="244"/>
      <c r="H147" s="247">
        <v>1</v>
      </c>
      <c r="I147" s="170"/>
      <c r="L147" s="168"/>
      <c r="M147" s="171"/>
      <c r="N147" s="172"/>
      <c r="O147" s="172"/>
      <c r="P147" s="172"/>
      <c r="Q147" s="172"/>
      <c r="R147" s="172"/>
      <c r="S147" s="172"/>
      <c r="T147" s="173"/>
      <c r="AT147" s="169" t="s">
        <v>147</v>
      </c>
      <c r="AU147" s="169" t="s">
        <v>85</v>
      </c>
      <c r="AV147" s="13" t="s">
        <v>85</v>
      </c>
      <c r="AW147" s="13" t="s">
        <v>32</v>
      </c>
      <c r="AX147" s="13" t="s">
        <v>75</v>
      </c>
      <c r="AY147" s="169" t="s">
        <v>134</v>
      </c>
    </row>
    <row r="148" spans="2:65" s="14" customFormat="1" x14ac:dyDescent="0.2">
      <c r="B148" s="174"/>
      <c r="C148" s="248"/>
      <c r="D148" s="238" t="s">
        <v>147</v>
      </c>
      <c r="E148" s="249" t="s">
        <v>1</v>
      </c>
      <c r="F148" s="250" t="s">
        <v>152</v>
      </c>
      <c r="G148" s="248"/>
      <c r="H148" s="251">
        <v>1</v>
      </c>
      <c r="I148" s="176"/>
      <c r="L148" s="174"/>
      <c r="M148" s="177"/>
      <c r="N148" s="178"/>
      <c r="O148" s="178"/>
      <c r="P148" s="178"/>
      <c r="Q148" s="178"/>
      <c r="R148" s="178"/>
      <c r="S148" s="178"/>
      <c r="T148" s="179"/>
      <c r="AT148" s="175" t="s">
        <v>147</v>
      </c>
      <c r="AU148" s="175" t="s">
        <v>85</v>
      </c>
      <c r="AV148" s="14" t="s">
        <v>141</v>
      </c>
      <c r="AW148" s="14" t="s">
        <v>32</v>
      </c>
      <c r="AX148" s="14" t="s">
        <v>83</v>
      </c>
      <c r="AY148" s="175" t="s">
        <v>134</v>
      </c>
    </row>
    <row r="149" spans="2:65" s="1" customFormat="1" ht="16.5" customHeight="1" x14ac:dyDescent="0.2">
      <c r="B149" s="151"/>
      <c r="C149" s="232" t="s">
        <v>207</v>
      </c>
      <c r="D149" s="232" t="s">
        <v>136</v>
      </c>
      <c r="E149" s="233" t="s">
        <v>1014</v>
      </c>
      <c r="F149" s="234" t="s">
        <v>1015</v>
      </c>
      <c r="G149" s="235" t="s">
        <v>995</v>
      </c>
      <c r="H149" s="236">
        <v>1</v>
      </c>
      <c r="I149" s="153"/>
      <c r="J149" s="154">
        <f>ROUND(I149*H149,2)</f>
        <v>0</v>
      </c>
      <c r="K149" s="152" t="s">
        <v>389</v>
      </c>
      <c r="L149" s="31"/>
      <c r="M149" s="155" t="s">
        <v>1</v>
      </c>
      <c r="N149" s="156" t="s">
        <v>40</v>
      </c>
      <c r="O149" s="54"/>
      <c r="P149" s="157">
        <f>O149*H149</f>
        <v>0</v>
      </c>
      <c r="Q149" s="157">
        <v>0</v>
      </c>
      <c r="R149" s="157">
        <f>Q149*H149</f>
        <v>0</v>
      </c>
      <c r="S149" s="157">
        <v>0</v>
      </c>
      <c r="T149" s="158">
        <f>S149*H149</f>
        <v>0</v>
      </c>
      <c r="AR149" s="159" t="s">
        <v>996</v>
      </c>
      <c r="AT149" s="159" t="s">
        <v>136</v>
      </c>
      <c r="AU149" s="159" t="s">
        <v>85</v>
      </c>
      <c r="AY149" s="16" t="s">
        <v>134</v>
      </c>
      <c r="BE149" s="160">
        <f>IF(N149="základní",J149,0)</f>
        <v>0</v>
      </c>
      <c r="BF149" s="160">
        <f>IF(N149="snížená",J149,0)</f>
        <v>0</v>
      </c>
      <c r="BG149" s="160">
        <f>IF(N149="zákl. přenesená",J149,0)</f>
        <v>0</v>
      </c>
      <c r="BH149" s="160">
        <f>IF(N149="sníž. přenesená",J149,0)</f>
        <v>0</v>
      </c>
      <c r="BI149" s="160">
        <f>IF(N149="nulová",J149,0)</f>
        <v>0</v>
      </c>
      <c r="BJ149" s="16" t="s">
        <v>83</v>
      </c>
      <c r="BK149" s="160">
        <f>ROUND(I149*H149,2)</f>
        <v>0</v>
      </c>
      <c r="BL149" s="16" t="s">
        <v>996</v>
      </c>
      <c r="BM149" s="159" t="s">
        <v>1016</v>
      </c>
    </row>
    <row r="150" spans="2:65" s="12" customFormat="1" ht="22.5" x14ac:dyDescent="0.2">
      <c r="B150" s="162"/>
      <c r="C150" s="241"/>
      <c r="D150" s="238" t="s">
        <v>147</v>
      </c>
      <c r="E150" s="242" t="s">
        <v>1</v>
      </c>
      <c r="F150" s="243" t="s">
        <v>998</v>
      </c>
      <c r="G150" s="241"/>
      <c r="H150" s="242" t="s">
        <v>1</v>
      </c>
      <c r="I150" s="164"/>
      <c r="L150" s="162"/>
      <c r="M150" s="165"/>
      <c r="N150" s="166"/>
      <c r="O150" s="166"/>
      <c r="P150" s="166"/>
      <c r="Q150" s="166"/>
      <c r="R150" s="166"/>
      <c r="S150" s="166"/>
      <c r="T150" s="167"/>
      <c r="AT150" s="163" t="s">
        <v>147</v>
      </c>
      <c r="AU150" s="163" t="s">
        <v>85</v>
      </c>
      <c r="AV150" s="12" t="s">
        <v>83</v>
      </c>
      <c r="AW150" s="12" t="s">
        <v>32</v>
      </c>
      <c r="AX150" s="12" t="s">
        <v>75</v>
      </c>
      <c r="AY150" s="163" t="s">
        <v>134</v>
      </c>
    </row>
    <row r="151" spans="2:65" s="13" customFormat="1" x14ac:dyDescent="0.2">
      <c r="B151" s="168"/>
      <c r="C151" s="244"/>
      <c r="D151" s="238" t="s">
        <v>147</v>
      </c>
      <c r="E151" s="245" t="s">
        <v>1</v>
      </c>
      <c r="F151" s="246" t="s">
        <v>83</v>
      </c>
      <c r="G151" s="244"/>
      <c r="H151" s="247">
        <v>1</v>
      </c>
      <c r="I151" s="170"/>
      <c r="L151" s="168"/>
      <c r="M151" s="171"/>
      <c r="N151" s="172"/>
      <c r="O151" s="172"/>
      <c r="P151" s="172"/>
      <c r="Q151" s="172"/>
      <c r="R151" s="172"/>
      <c r="S151" s="172"/>
      <c r="T151" s="173"/>
      <c r="AT151" s="169" t="s">
        <v>147</v>
      </c>
      <c r="AU151" s="169" t="s">
        <v>85</v>
      </c>
      <c r="AV151" s="13" t="s">
        <v>85</v>
      </c>
      <c r="AW151" s="13" t="s">
        <v>32</v>
      </c>
      <c r="AX151" s="13" t="s">
        <v>75</v>
      </c>
      <c r="AY151" s="169" t="s">
        <v>134</v>
      </c>
    </row>
    <row r="152" spans="2:65" s="14" customFormat="1" x14ac:dyDescent="0.2">
      <c r="B152" s="174"/>
      <c r="C152" s="248"/>
      <c r="D152" s="238" t="s">
        <v>147</v>
      </c>
      <c r="E152" s="249" t="s">
        <v>1</v>
      </c>
      <c r="F152" s="250" t="s">
        <v>152</v>
      </c>
      <c r="G152" s="248"/>
      <c r="H152" s="251">
        <v>1</v>
      </c>
      <c r="I152" s="176"/>
      <c r="L152" s="174"/>
      <c r="M152" s="177"/>
      <c r="N152" s="178"/>
      <c r="O152" s="178"/>
      <c r="P152" s="178"/>
      <c r="Q152" s="178"/>
      <c r="R152" s="178"/>
      <c r="S152" s="178"/>
      <c r="T152" s="179"/>
      <c r="AT152" s="175" t="s">
        <v>147</v>
      </c>
      <c r="AU152" s="175" t="s">
        <v>85</v>
      </c>
      <c r="AV152" s="14" t="s">
        <v>141</v>
      </c>
      <c r="AW152" s="14" t="s">
        <v>32</v>
      </c>
      <c r="AX152" s="14" t="s">
        <v>83</v>
      </c>
      <c r="AY152" s="175" t="s">
        <v>134</v>
      </c>
    </row>
    <row r="153" spans="2:65" s="11" customFormat="1" ht="22.9" customHeight="1" x14ac:dyDescent="0.2">
      <c r="B153" s="138"/>
      <c r="C153" s="258"/>
      <c r="D153" s="259" t="s">
        <v>74</v>
      </c>
      <c r="E153" s="260" t="s">
        <v>1073</v>
      </c>
      <c r="F153" s="260" t="s">
        <v>1017</v>
      </c>
      <c r="G153" s="258"/>
      <c r="H153" s="258"/>
      <c r="I153" s="141"/>
      <c r="J153" s="150">
        <f>BK153</f>
        <v>0</v>
      </c>
      <c r="L153" s="138"/>
      <c r="M153" s="143"/>
      <c r="N153" s="144"/>
      <c r="O153" s="144"/>
      <c r="P153" s="145">
        <f>SUM(P154:P154)</f>
        <v>0</v>
      </c>
      <c r="Q153" s="144"/>
      <c r="R153" s="145">
        <f>SUM(R154:R154)</f>
        <v>0</v>
      </c>
      <c r="S153" s="144"/>
      <c r="T153" s="146">
        <f>SUM(T154:T154)</f>
        <v>0</v>
      </c>
      <c r="AR153" s="139" t="s">
        <v>184</v>
      </c>
      <c r="AT153" s="147" t="s">
        <v>74</v>
      </c>
      <c r="AU153" s="147" t="s">
        <v>83</v>
      </c>
      <c r="AY153" s="139" t="s">
        <v>134</v>
      </c>
      <c r="BK153" s="148">
        <f>SUM(BK154:BK154)</f>
        <v>0</v>
      </c>
    </row>
    <row r="154" spans="2:65" s="1" customFormat="1" ht="24" customHeight="1" x14ac:dyDescent="0.2">
      <c r="B154" s="151"/>
      <c r="C154" s="232" t="s">
        <v>214</v>
      </c>
      <c r="D154" s="232" t="s">
        <v>136</v>
      </c>
      <c r="E154" s="233" t="s">
        <v>1018</v>
      </c>
      <c r="F154" s="234" t="s">
        <v>1019</v>
      </c>
      <c r="G154" s="235" t="s">
        <v>995</v>
      </c>
      <c r="H154" s="262">
        <v>1</v>
      </c>
      <c r="I154" s="153"/>
      <c r="J154" s="154">
        <f>ROUND(I154*H154,2)</f>
        <v>0</v>
      </c>
      <c r="K154" s="152" t="s">
        <v>389</v>
      </c>
      <c r="L154" s="31"/>
      <c r="M154" s="155" t="s">
        <v>1</v>
      </c>
      <c r="N154" s="156" t="s">
        <v>40</v>
      </c>
      <c r="O154" s="54"/>
      <c r="P154" s="157">
        <f>O154*H154</f>
        <v>0</v>
      </c>
      <c r="Q154" s="157">
        <v>0</v>
      </c>
      <c r="R154" s="157">
        <f>Q154*H154</f>
        <v>0</v>
      </c>
      <c r="S154" s="157">
        <v>0</v>
      </c>
      <c r="T154" s="158">
        <f>S154*H154</f>
        <v>0</v>
      </c>
      <c r="AR154" s="159" t="s">
        <v>996</v>
      </c>
      <c r="AT154" s="159" t="s">
        <v>136</v>
      </c>
      <c r="AU154" s="159" t="s">
        <v>85</v>
      </c>
      <c r="AY154" s="16" t="s">
        <v>134</v>
      </c>
      <c r="BE154" s="160">
        <f>IF(N154="základní",J154,0)</f>
        <v>0</v>
      </c>
      <c r="BF154" s="160">
        <f>IF(N154="snížená",J154,0)</f>
        <v>0</v>
      </c>
      <c r="BG154" s="160">
        <f>IF(N154="zákl. přenesená",J154,0)</f>
        <v>0</v>
      </c>
      <c r="BH154" s="160">
        <f>IF(N154="sníž. přenesená",J154,0)</f>
        <v>0</v>
      </c>
      <c r="BI154" s="160">
        <f>IF(N154="nulová",J154,0)</f>
        <v>0</v>
      </c>
      <c r="BJ154" s="16" t="s">
        <v>83</v>
      </c>
      <c r="BK154" s="160">
        <f>ROUND(I154*H154,2)</f>
        <v>0</v>
      </c>
      <c r="BL154" s="16" t="s">
        <v>996</v>
      </c>
      <c r="BM154" s="159" t="s">
        <v>1020</v>
      </c>
    </row>
    <row r="155" spans="2:65" s="11" customFormat="1" ht="22.9" customHeight="1" x14ac:dyDescent="0.2">
      <c r="B155" s="138"/>
      <c r="C155" s="258"/>
      <c r="D155" s="259" t="s">
        <v>74</v>
      </c>
      <c r="E155" s="260" t="s">
        <v>1074</v>
      </c>
      <c r="F155" s="260" t="s">
        <v>1021</v>
      </c>
      <c r="G155" s="258"/>
      <c r="H155" s="258"/>
      <c r="I155" s="141"/>
      <c r="J155" s="150">
        <f>BK155</f>
        <v>0</v>
      </c>
      <c r="L155" s="138"/>
      <c r="M155" s="143"/>
      <c r="N155" s="144"/>
      <c r="O155" s="144"/>
      <c r="P155" s="145">
        <f>SUM(P156:P183)</f>
        <v>0</v>
      </c>
      <c r="Q155" s="144"/>
      <c r="R155" s="145">
        <f>SUM(R156:R183)</f>
        <v>0</v>
      </c>
      <c r="S155" s="144"/>
      <c r="T155" s="146">
        <f>SUM(T156:T183)</f>
        <v>0</v>
      </c>
      <c r="AR155" s="139" t="s">
        <v>184</v>
      </c>
      <c r="AT155" s="147" t="s">
        <v>74</v>
      </c>
      <c r="AU155" s="147" t="s">
        <v>83</v>
      </c>
      <c r="AY155" s="139" t="s">
        <v>134</v>
      </c>
      <c r="BK155" s="148">
        <f>SUM(BK156:BK183)</f>
        <v>0</v>
      </c>
    </row>
    <row r="156" spans="2:65" s="1" customFormat="1" ht="24" customHeight="1" x14ac:dyDescent="0.2">
      <c r="B156" s="151"/>
      <c r="C156" s="232" t="s">
        <v>230</v>
      </c>
      <c r="D156" s="232" t="s">
        <v>136</v>
      </c>
      <c r="E156" s="233" t="s">
        <v>1022</v>
      </c>
      <c r="F156" s="234" t="s">
        <v>1023</v>
      </c>
      <c r="G156" s="235" t="s">
        <v>995</v>
      </c>
      <c r="H156" s="236">
        <v>1</v>
      </c>
      <c r="I156" s="153"/>
      <c r="J156" s="154">
        <f>ROUND(I156*H156,2)</f>
        <v>0</v>
      </c>
      <c r="K156" s="152" t="s">
        <v>389</v>
      </c>
      <c r="L156" s="31"/>
      <c r="M156" s="155" t="s">
        <v>1</v>
      </c>
      <c r="N156" s="156" t="s">
        <v>40</v>
      </c>
      <c r="O156" s="54"/>
      <c r="P156" s="157">
        <f>O156*H156</f>
        <v>0</v>
      </c>
      <c r="Q156" s="157">
        <v>0</v>
      </c>
      <c r="R156" s="157">
        <f>Q156*H156</f>
        <v>0</v>
      </c>
      <c r="S156" s="157">
        <v>0</v>
      </c>
      <c r="T156" s="158">
        <f>S156*H156</f>
        <v>0</v>
      </c>
      <c r="AR156" s="159" t="s">
        <v>996</v>
      </c>
      <c r="AT156" s="159" t="s">
        <v>136</v>
      </c>
      <c r="AU156" s="159" t="s">
        <v>85</v>
      </c>
      <c r="AY156" s="16" t="s">
        <v>134</v>
      </c>
      <c r="BE156" s="160">
        <f>IF(N156="základní",J156,0)</f>
        <v>0</v>
      </c>
      <c r="BF156" s="160">
        <f>IF(N156="snížená",J156,0)</f>
        <v>0</v>
      </c>
      <c r="BG156" s="160">
        <f>IF(N156="zákl. přenesená",J156,0)</f>
        <v>0</v>
      </c>
      <c r="BH156" s="160">
        <f>IF(N156="sníž. přenesená",J156,0)</f>
        <v>0</v>
      </c>
      <c r="BI156" s="160">
        <f>IF(N156="nulová",J156,0)</f>
        <v>0</v>
      </c>
      <c r="BJ156" s="16" t="s">
        <v>83</v>
      </c>
      <c r="BK156" s="160">
        <f>ROUND(I156*H156,2)</f>
        <v>0</v>
      </c>
      <c r="BL156" s="16" t="s">
        <v>996</v>
      </c>
      <c r="BM156" s="159" t="s">
        <v>1024</v>
      </c>
    </row>
    <row r="157" spans="2:65" s="12" customFormat="1" ht="22.5" x14ac:dyDescent="0.2">
      <c r="B157" s="162"/>
      <c r="C157" s="241"/>
      <c r="D157" s="238" t="s">
        <v>147</v>
      </c>
      <c r="E157" s="242" t="s">
        <v>1</v>
      </c>
      <c r="F157" s="243" t="s">
        <v>998</v>
      </c>
      <c r="G157" s="241"/>
      <c r="H157" s="242" t="s">
        <v>1</v>
      </c>
      <c r="I157" s="164"/>
      <c r="L157" s="162"/>
      <c r="M157" s="165"/>
      <c r="N157" s="166"/>
      <c r="O157" s="166"/>
      <c r="P157" s="166"/>
      <c r="Q157" s="166"/>
      <c r="R157" s="166"/>
      <c r="S157" s="166"/>
      <c r="T157" s="167"/>
      <c r="AT157" s="163" t="s">
        <v>147</v>
      </c>
      <c r="AU157" s="163" t="s">
        <v>85</v>
      </c>
      <c r="AV157" s="12" t="s">
        <v>83</v>
      </c>
      <c r="AW157" s="12" t="s">
        <v>32</v>
      </c>
      <c r="AX157" s="12" t="s">
        <v>75</v>
      </c>
      <c r="AY157" s="163" t="s">
        <v>134</v>
      </c>
    </row>
    <row r="158" spans="2:65" s="13" customFormat="1" x14ac:dyDescent="0.2">
      <c r="B158" s="168"/>
      <c r="C158" s="244"/>
      <c r="D158" s="238" t="s">
        <v>147</v>
      </c>
      <c r="E158" s="245" t="s">
        <v>1</v>
      </c>
      <c r="F158" s="246" t="s">
        <v>83</v>
      </c>
      <c r="G158" s="244"/>
      <c r="H158" s="247">
        <v>1</v>
      </c>
      <c r="I158" s="170"/>
      <c r="L158" s="168"/>
      <c r="M158" s="171"/>
      <c r="N158" s="172"/>
      <c r="O158" s="172"/>
      <c r="P158" s="172"/>
      <c r="Q158" s="172"/>
      <c r="R158" s="172"/>
      <c r="S158" s="172"/>
      <c r="T158" s="173"/>
      <c r="AT158" s="169" t="s">
        <v>147</v>
      </c>
      <c r="AU158" s="169" t="s">
        <v>85</v>
      </c>
      <c r="AV158" s="13" t="s">
        <v>85</v>
      </c>
      <c r="AW158" s="13" t="s">
        <v>32</v>
      </c>
      <c r="AX158" s="13" t="s">
        <v>75</v>
      </c>
      <c r="AY158" s="169" t="s">
        <v>134</v>
      </c>
    </row>
    <row r="159" spans="2:65" s="14" customFormat="1" x14ac:dyDescent="0.2">
      <c r="B159" s="174"/>
      <c r="C159" s="248"/>
      <c r="D159" s="238" t="s">
        <v>147</v>
      </c>
      <c r="E159" s="249" t="s">
        <v>1</v>
      </c>
      <c r="F159" s="250" t="s">
        <v>152</v>
      </c>
      <c r="G159" s="248"/>
      <c r="H159" s="251">
        <v>1</v>
      </c>
      <c r="I159" s="176"/>
      <c r="L159" s="174"/>
      <c r="M159" s="177"/>
      <c r="N159" s="178"/>
      <c r="O159" s="178"/>
      <c r="P159" s="178"/>
      <c r="Q159" s="178"/>
      <c r="R159" s="178"/>
      <c r="S159" s="178"/>
      <c r="T159" s="179"/>
      <c r="AT159" s="175" t="s">
        <v>147</v>
      </c>
      <c r="AU159" s="175" t="s">
        <v>85</v>
      </c>
      <c r="AV159" s="14" t="s">
        <v>141</v>
      </c>
      <c r="AW159" s="14" t="s">
        <v>32</v>
      </c>
      <c r="AX159" s="14" t="s">
        <v>83</v>
      </c>
      <c r="AY159" s="175" t="s">
        <v>134</v>
      </c>
    </row>
    <row r="160" spans="2:65" s="1" customFormat="1" ht="16.5" customHeight="1" x14ac:dyDescent="0.2">
      <c r="B160" s="151"/>
      <c r="C160" s="232" t="s">
        <v>236</v>
      </c>
      <c r="D160" s="232" t="s">
        <v>136</v>
      </c>
      <c r="E160" s="233" t="s">
        <v>1025</v>
      </c>
      <c r="F160" s="234" t="s">
        <v>1026</v>
      </c>
      <c r="G160" s="235" t="s">
        <v>995</v>
      </c>
      <c r="H160" s="236">
        <v>1</v>
      </c>
      <c r="I160" s="153"/>
      <c r="J160" s="154">
        <f>ROUND(I160*H160,2)</f>
        <v>0</v>
      </c>
      <c r="K160" s="152" t="s">
        <v>389</v>
      </c>
      <c r="L160" s="31"/>
      <c r="M160" s="155" t="s">
        <v>1</v>
      </c>
      <c r="N160" s="156" t="s">
        <v>40</v>
      </c>
      <c r="O160" s="54"/>
      <c r="P160" s="157">
        <f>O160*H160</f>
        <v>0</v>
      </c>
      <c r="Q160" s="157">
        <v>0</v>
      </c>
      <c r="R160" s="157">
        <f>Q160*H160</f>
        <v>0</v>
      </c>
      <c r="S160" s="157">
        <v>0</v>
      </c>
      <c r="T160" s="158">
        <f>S160*H160</f>
        <v>0</v>
      </c>
      <c r="AR160" s="159" t="s">
        <v>996</v>
      </c>
      <c r="AT160" s="159" t="s">
        <v>136</v>
      </c>
      <c r="AU160" s="159" t="s">
        <v>85</v>
      </c>
      <c r="AY160" s="16" t="s">
        <v>134</v>
      </c>
      <c r="BE160" s="160">
        <f>IF(N160="základní",J160,0)</f>
        <v>0</v>
      </c>
      <c r="BF160" s="160">
        <f>IF(N160="snížená",J160,0)</f>
        <v>0</v>
      </c>
      <c r="BG160" s="160">
        <f>IF(N160="zákl. přenesená",J160,0)</f>
        <v>0</v>
      </c>
      <c r="BH160" s="160">
        <f>IF(N160="sníž. přenesená",J160,0)</f>
        <v>0</v>
      </c>
      <c r="BI160" s="160">
        <f>IF(N160="nulová",J160,0)</f>
        <v>0</v>
      </c>
      <c r="BJ160" s="16" t="s">
        <v>83</v>
      </c>
      <c r="BK160" s="160">
        <f>ROUND(I160*H160,2)</f>
        <v>0</v>
      </c>
      <c r="BL160" s="16" t="s">
        <v>996</v>
      </c>
      <c r="BM160" s="159" t="s">
        <v>1027</v>
      </c>
    </row>
    <row r="161" spans="2:65" s="12" customFormat="1" ht="22.5" x14ac:dyDescent="0.2">
      <c r="B161" s="162"/>
      <c r="C161" s="241"/>
      <c r="D161" s="238" t="s">
        <v>147</v>
      </c>
      <c r="E161" s="242" t="s">
        <v>1</v>
      </c>
      <c r="F161" s="243" t="s">
        <v>998</v>
      </c>
      <c r="G161" s="241"/>
      <c r="H161" s="242" t="s">
        <v>1</v>
      </c>
      <c r="I161" s="164"/>
      <c r="L161" s="162"/>
      <c r="M161" s="165"/>
      <c r="N161" s="166"/>
      <c r="O161" s="166"/>
      <c r="P161" s="166"/>
      <c r="Q161" s="166"/>
      <c r="R161" s="166"/>
      <c r="S161" s="166"/>
      <c r="T161" s="167"/>
      <c r="AT161" s="163" t="s">
        <v>147</v>
      </c>
      <c r="AU161" s="163" t="s">
        <v>85</v>
      </c>
      <c r="AV161" s="12" t="s">
        <v>83</v>
      </c>
      <c r="AW161" s="12" t="s">
        <v>32</v>
      </c>
      <c r="AX161" s="12" t="s">
        <v>75</v>
      </c>
      <c r="AY161" s="163" t="s">
        <v>134</v>
      </c>
    </row>
    <row r="162" spans="2:65" s="13" customFormat="1" x14ac:dyDescent="0.2">
      <c r="B162" s="168"/>
      <c r="C162" s="244"/>
      <c r="D162" s="238" t="s">
        <v>147</v>
      </c>
      <c r="E162" s="245" t="s">
        <v>1</v>
      </c>
      <c r="F162" s="246" t="s">
        <v>83</v>
      </c>
      <c r="G162" s="244"/>
      <c r="H162" s="247">
        <v>1</v>
      </c>
      <c r="I162" s="170"/>
      <c r="L162" s="168"/>
      <c r="M162" s="171"/>
      <c r="N162" s="172"/>
      <c r="O162" s="172"/>
      <c r="P162" s="172"/>
      <c r="Q162" s="172"/>
      <c r="R162" s="172"/>
      <c r="S162" s="172"/>
      <c r="T162" s="173"/>
      <c r="AT162" s="169" t="s">
        <v>147</v>
      </c>
      <c r="AU162" s="169" t="s">
        <v>85</v>
      </c>
      <c r="AV162" s="13" t="s">
        <v>85</v>
      </c>
      <c r="AW162" s="13" t="s">
        <v>32</v>
      </c>
      <c r="AX162" s="13" t="s">
        <v>75</v>
      </c>
      <c r="AY162" s="169" t="s">
        <v>134</v>
      </c>
    </row>
    <row r="163" spans="2:65" s="14" customFormat="1" x14ac:dyDescent="0.2">
      <c r="B163" s="174"/>
      <c r="C163" s="248"/>
      <c r="D163" s="238" t="s">
        <v>147</v>
      </c>
      <c r="E163" s="249" t="s">
        <v>1</v>
      </c>
      <c r="F163" s="250" t="s">
        <v>152</v>
      </c>
      <c r="G163" s="248"/>
      <c r="H163" s="251">
        <v>1</v>
      </c>
      <c r="I163" s="176"/>
      <c r="L163" s="174"/>
      <c r="M163" s="177"/>
      <c r="N163" s="178"/>
      <c r="O163" s="178"/>
      <c r="P163" s="178"/>
      <c r="Q163" s="178"/>
      <c r="R163" s="178"/>
      <c r="S163" s="178"/>
      <c r="T163" s="179"/>
      <c r="AT163" s="175" t="s">
        <v>147</v>
      </c>
      <c r="AU163" s="175" t="s">
        <v>85</v>
      </c>
      <c r="AV163" s="14" t="s">
        <v>141</v>
      </c>
      <c r="AW163" s="14" t="s">
        <v>32</v>
      </c>
      <c r="AX163" s="14" t="s">
        <v>83</v>
      </c>
      <c r="AY163" s="175" t="s">
        <v>134</v>
      </c>
    </row>
    <row r="164" spans="2:65" s="1" customFormat="1" ht="16.5" customHeight="1" x14ac:dyDescent="0.2">
      <c r="B164" s="151"/>
      <c r="C164" s="232" t="s">
        <v>244</v>
      </c>
      <c r="D164" s="232" t="s">
        <v>136</v>
      </c>
      <c r="E164" s="233" t="s">
        <v>1028</v>
      </c>
      <c r="F164" s="234" t="s">
        <v>1029</v>
      </c>
      <c r="G164" s="235" t="s">
        <v>995</v>
      </c>
      <c r="H164" s="236">
        <v>1</v>
      </c>
      <c r="I164" s="153"/>
      <c r="J164" s="154">
        <f>ROUND(I164*H164,2)</f>
        <v>0</v>
      </c>
      <c r="K164" s="152" t="s">
        <v>389</v>
      </c>
      <c r="L164" s="31"/>
      <c r="M164" s="155" t="s">
        <v>1</v>
      </c>
      <c r="N164" s="156" t="s">
        <v>40</v>
      </c>
      <c r="O164" s="54"/>
      <c r="P164" s="157">
        <f>O164*H164</f>
        <v>0</v>
      </c>
      <c r="Q164" s="157">
        <v>0</v>
      </c>
      <c r="R164" s="157">
        <f>Q164*H164</f>
        <v>0</v>
      </c>
      <c r="S164" s="157">
        <v>0</v>
      </c>
      <c r="T164" s="158">
        <f>S164*H164</f>
        <v>0</v>
      </c>
      <c r="AR164" s="159" t="s">
        <v>996</v>
      </c>
      <c r="AT164" s="159" t="s">
        <v>136</v>
      </c>
      <c r="AU164" s="159" t="s">
        <v>85</v>
      </c>
      <c r="AY164" s="16" t="s">
        <v>134</v>
      </c>
      <c r="BE164" s="160">
        <f>IF(N164="základní",J164,0)</f>
        <v>0</v>
      </c>
      <c r="BF164" s="160">
        <f>IF(N164="snížená",J164,0)</f>
        <v>0</v>
      </c>
      <c r="BG164" s="160">
        <f>IF(N164="zákl. přenesená",J164,0)</f>
        <v>0</v>
      </c>
      <c r="BH164" s="160">
        <f>IF(N164="sníž. přenesená",J164,0)</f>
        <v>0</v>
      </c>
      <c r="BI164" s="160">
        <f>IF(N164="nulová",J164,0)</f>
        <v>0</v>
      </c>
      <c r="BJ164" s="16" t="s">
        <v>83</v>
      </c>
      <c r="BK164" s="160">
        <f>ROUND(I164*H164,2)</f>
        <v>0</v>
      </c>
      <c r="BL164" s="16" t="s">
        <v>996</v>
      </c>
      <c r="BM164" s="159" t="s">
        <v>1030</v>
      </c>
    </row>
    <row r="165" spans="2:65" s="12" customFormat="1" ht="22.5" x14ac:dyDescent="0.2">
      <c r="B165" s="162"/>
      <c r="C165" s="241"/>
      <c r="D165" s="238" t="s">
        <v>147</v>
      </c>
      <c r="E165" s="242" t="s">
        <v>1</v>
      </c>
      <c r="F165" s="243" t="s">
        <v>998</v>
      </c>
      <c r="G165" s="241"/>
      <c r="H165" s="242" t="s">
        <v>1</v>
      </c>
      <c r="I165" s="164"/>
      <c r="L165" s="162"/>
      <c r="M165" s="165"/>
      <c r="N165" s="166"/>
      <c r="O165" s="166"/>
      <c r="P165" s="166"/>
      <c r="Q165" s="166"/>
      <c r="R165" s="166"/>
      <c r="S165" s="166"/>
      <c r="T165" s="167"/>
      <c r="AT165" s="163" t="s">
        <v>147</v>
      </c>
      <c r="AU165" s="163" t="s">
        <v>85</v>
      </c>
      <c r="AV165" s="12" t="s">
        <v>83</v>
      </c>
      <c r="AW165" s="12" t="s">
        <v>32</v>
      </c>
      <c r="AX165" s="12" t="s">
        <v>75</v>
      </c>
      <c r="AY165" s="163" t="s">
        <v>134</v>
      </c>
    </row>
    <row r="166" spans="2:65" s="13" customFormat="1" x14ac:dyDescent="0.2">
      <c r="B166" s="168"/>
      <c r="C166" s="244"/>
      <c r="D166" s="238" t="s">
        <v>147</v>
      </c>
      <c r="E166" s="245" t="s">
        <v>1</v>
      </c>
      <c r="F166" s="246" t="s">
        <v>83</v>
      </c>
      <c r="G166" s="244"/>
      <c r="H166" s="247">
        <v>1</v>
      </c>
      <c r="I166" s="170"/>
      <c r="L166" s="168"/>
      <c r="M166" s="171"/>
      <c r="N166" s="172"/>
      <c r="O166" s="172"/>
      <c r="P166" s="172"/>
      <c r="Q166" s="172"/>
      <c r="R166" s="172"/>
      <c r="S166" s="172"/>
      <c r="T166" s="173"/>
      <c r="AT166" s="169" t="s">
        <v>147</v>
      </c>
      <c r="AU166" s="169" t="s">
        <v>85</v>
      </c>
      <c r="AV166" s="13" t="s">
        <v>85</v>
      </c>
      <c r="AW166" s="13" t="s">
        <v>32</v>
      </c>
      <c r="AX166" s="13" t="s">
        <v>75</v>
      </c>
      <c r="AY166" s="169" t="s">
        <v>134</v>
      </c>
    </row>
    <row r="167" spans="2:65" s="14" customFormat="1" x14ac:dyDescent="0.2">
      <c r="B167" s="174"/>
      <c r="C167" s="248"/>
      <c r="D167" s="238" t="s">
        <v>147</v>
      </c>
      <c r="E167" s="249" t="s">
        <v>1</v>
      </c>
      <c r="F167" s="250" t="s">
        <v>152</v>
      </c>
      <c r="G167" s="248"/>
      <c r="H167" s="251">
        <v>1</v>
      </c>
      <c r="I167" s="176"/>
      <c r="L167" s="174"/>
      <c r="M167" s="177"/>
      <c r="N167" s="178"/>
      <c r="O167" s="178"/>
      <c r="P167" s="178"/>
      <c r="Q167" s="178"/>
      <c r="R167" s="178"/>
      <c r="S167" s="178"/>
      <c r="T167" s="179"/>
      <c r="AT167" s="175" t="s">
        <v>147</v>
      </c>
      <c r="AU167" s="175" t="s">
        <v>85</v>
      </c>
      <c r="AV167" s="14" t="s">
        <v>141</v>
      </c>
      <c r="AW167" s="14" t="s">
        <v>32</v>
      </c>
      <c r="AX167" s="14" t="s">
        <v>83</v>
      </c>
      <c r="AY167" s="175" t="s">
        <v>134</v>
      </c>
    </row>
    <row r="168" spans="2:65" s="1" customFormat="1" ht="36" customHeight="1" x14ac:dyDescent="0.2">
      <c r="B168" s="151"/>
      <c r="C168" s="232" t="s">
        <v>250</v>
      </c>
      <c r="D168" s="232" t="s">
        <v>136</v>
      </c>
      <c r="E168" s="233" t="s">
        <v>1031</v>
      </c>
      <c r="F168" s="234" t="s">
        <v>1032</v>
      </c>
      <c r="G168" s="235" t="s">
        <v>995</v>
      </c>
      <c r="H168" s="236">
        <v>1</v>
      </c>
      <c r="I168" s="153"/>
      <c r="J168" s="154">
        <f>ROUND(I168*H168,2)</f>
        <v>0</v>
      </c>
      <c r="K168" s="152" t="s">
        <v>389</v>
      </c>
      <c r="L168" s="31"/>
      <c r="M168" s="155" t="s">
        <v>1</v>
      </c>
      <c r="N168" s="156" t="s">
        <v>40</v>
      </c>
      <c r="O168" s="54"/>
      <c r="P168" s="157">
        <f>O168*H168</f>
        <v>0</v>
      </c>
      <c r="Q168" s="157">
        <v>0</v>
      </c>
      <c r="R168" s="157">
        <f>Q168*H168</f>
        <v>0</v>
      </c>
      <c r="S168" s="157">
        <v>0</v>
      </c>
      <c r="T168" s="158">
        <f>S168*H168</f>
        <v>0</v>
      </c>
      <c r="AR168" s="159" t="s">
        <v>996</v>
      </c>
      <c r="AT168" s="159" t="s">
        <v>136</v>
      </c>
      <c r="AU168" s="159" t="s">
        <v>85</v>
      </c>
      <c r="AY168" s="16" t="s">
        <v>134</v>
      </c>
      <c r="BE168" s="160">
        <f>IF(N168="základní",J168,0)</f>
        <v>0</v>
      </c>
      <c r="BF168" s="160">
        <f>IF(N168="snížená",J168,0)</f>
        <v>0</v>
      </c>
      <c r="BG168" s="160">
        <f>IF(N168="zákl. přenesená",J168,0)</f>
        <v>0</v>
      </c>
      <c r="BH168" s="160">
        <f>IF(N168="sníž. přenesená",J168,0)</f>
        <v>0</v>
      </c>
      <c r="BI168" s="160">
        <f>IF(N168="nulová",J168,0)</f>
        <v>0</v>
      </c>
      <c r="BJ168" s="16" t="s">
        <v>83</v>
      </c>
      <c r="BK168" s="160">
        <f>ROUND(I168*H168,2)</f>
        <v>0</v>
      </c>
      <c r="BL168" s="16" t="s">
        <v>996</v>
      </c>
      <c r="BM168" s="159" t="s">
        <v>1033</v>
      </c>
    </row>
    <row r="169" spans="2:65" s="12" customFormat="1" ht="22.5" x14ac:dyDescent="0.2">
      <c r="B169" s="162"/>
      <c r="C169" s="241"/>
      <c r="D169" s="238" t="s">
        <v>147</v>
      </c>
      <c r="E169" s="242" t="s">
        <v>1</v>
      </c>
      <c r="F169" s="243" t="s">
        <v>998</v>
      </c>
      <c r="G169" s="241"/>
      <c r="H169" s="242" t="s">
        <v>1</v>
      </c>
      <c r="I169" s="164"/>
      <c r="L169" s="162"/>
      <c r="M169" s="165"/>
      <c r="N169" s="166"/>
      <c r="O169" s="166"/>
      <c r="P169" s="166"/>
      <c r="Q169" s="166"/>
      <c r="R169" s="166"/>
      <c r="S169" s="166"/>
      <c r="T169" s="167"/>
      <c r="AT169" s="163" t="s">
        <v>147</v>
      </c>
      <c r="AU169" s="163" t="s">
        <v>85</v>
      </c>
      <c r="AV169" s="12" t="s">
        <v>83</v>
      </c>
      <c r="AW169" s="12" t="s">
        <v>32</v>
      </c>
      <c r="AX169" s="12" t="s">
        <v>75</v>
      </c>
      <c r="AY169" s="163" t="s">
        <v>134</v>
      </c>
    </row>
    <row r="170" spans="2:65" s="13" customFormat="1" x14ac:dyDescent="0.2">
      <c r="B170" s="168"/>
      <c r="C170" s="244"/>
      <c r="D170" s="238" t="s">
        <v>147</v>
      </c>
      <c r="E170" s="245" t="s">
        <v>1</v>
      </c>
      <c r="F170" s="246" t="s">
        <v>83</v>
      </c>
      <c r="G170" s="244"/>
      <c r="H170" s="247">
        <v>1</v>
      </c>
      <c r="I170" s="170"/>
      <c r="L170" s="168"/>
      <c r="M170" s="171"/>
      <c r="N170" s="172"/>
      <c r="O170" s="172"/>
      <c r="P170" s="172"/>
      <c r="Q170" s="172"/>
      <c r="R170" s="172"/>
      <c r="S170" s="172"/>
      <c r="T170" s="173"/>
      <c r="AT170" s="169" t="s">
        <v>147</v>
      </c>
      <c r="AU170" s="169" t="s">
        <v>85</v>
      </c>
      <c r="AV170" s="13" t="s">
        <v>85</v>
      </c>
      <c r="AW170" s="13" t="s">
        <v>32</v>
      </c>
      <c r="AX170" s="13" t="s">
        <v>75</v>
      </c>
      <c r="AY170" s="169" t="s">
        <v>134</v>
      </c>
    </row>
    <row r="171" spans="2:65" s="14" customFormat="1" x14ac:dyDescent="0.2">
      <c r="B171" s="174"/>
      <c r="C171" s="248"/>
      <c r="D171" s="238" t="s">
        <v>147</v>
      </c>
      <c r="E171" s="249" t="s">
        <v>1</v>
      </c>
      <c r="F171" s="250" t="s">
        <v>152</v>
      </c>
      <c r="G171" s="248"/>
      <c r="H171" s="251">
        <v>1</v>
      </c>
      <c r="I171" s="176"/>
      <c r="L171" s="174"/>
      <c r="M171" s="177"/>
      <c r="N171" s="178"/>
      <c r="O171" s="178"/>
      <c r="P171" s="178"/>
      <c r="Q171" s="178"/>
      <c r="R171" s="178"/>
      <c r="S171" s="178"/>
      <c r="T171" s="179"/>
      <c r="AT171" s="175" t="s">
        <v>147</v>
      </c>
      <c r="AU171" s="175" t="s">
        <v>85</v>
      </c>
      <c r="AV171" s="14" t="s">
        <v>141</v>
      </c>
      <c r="AW171" s="14" t="s">
        <v>32</v>
      </c>
      <c r="AX171" s="14" t="s">
        <v>83</v>
      </c>
      <c r="AY171" s="175" t="s">
        <v>134</v>
      </c>
    </row>
    <row r="172" spans="2:65" s="1" customFormat="1" ht="24" customHeight="1" x14ac:dyDescent="0.2">
      <c r="B172" s="151"/>
      <c r="C172" s="232" t="s">
        <v>264</v>
      </c>
      <c r="D172" s="232" t="s">
        <v>136</v>
      </c>
      <c r="E172" s="233" t="s">
        <v>1034</v>
      </c>
      <c r="F172" s="234" t="s">
        <v>1035</v>
      </c>
      <c r="G172" s="235" t="s">
        <v>995</v>
      </c>
      <c r="H172" s="236">
        <v>1</v>
      </c>
      <c r="I172" s="153"/>
      <c r="J172" s="154">
        <f>ROUND(I172*H172,2)</f>
        <v>0</v>
      </c>
      <c r="K172" s="152" t="s">
        <v>389</v>
      </c>
      <c r="L172" s="31"/>
      <c r="M172" s="155" t="s">
        <v>1</v>
      </c>
      <c r="N172" s="156" t="s">
        <v>40</v>
      </c>
      <c r="O172" s="54"/>
      <c r="P172" s="157">
        <f>O172*H172</f>
        <v>0</v>
      </c>
      <c r="Q172" s="157">
        <v>0</v>
      </c>
      <c r="R172" s="157">
        <f>Q172*H172</f>
        <v>0</v>
      </c>
      <c r="S172" s="157">
        <v>0</v>
      </c>
      <c r="T172" s="158">
        <f>S172*H172</f>
        <v>0</v>
      </c>
      <c r="AR172" s="159" t="s">
        <v>996</v>
      </c>
      <c r="AT172" s="159" t="s">
        <v>136</v>
      </c>
      <c r="AU172" s="159" t="s">
        <v>85</v>
      </c>
      <c r="AY172" s="16" t="s">
        <v>134</v>
      </c>
      <c r="BE172" s="160">
        <f>IF(N172="základní",J172,0)</f>
        <v>0</v>
      </c>
      <c r="BF172" s="160">
        <f>IF(N172="snížená",J172,0)</f>
        <v>0</v>
      </c>
      <c r="BG172" s="160">
        <f>IF(N172="zákl. přenesená",J172,0)</f>
        <v>0</v>
      </c>
      <c r="BH172" s="160">
        <f>IF(N172="sníž. přenesená",J172,0)</f>
        <v>0</v>
      </c>
      <c r="BI172" s="160">
        <f>IF(N172="nulová",J172,0)</f>
        <v>0</v>
      </c>
      <c r="BJ172" s="16" t="s">
        <v>83</v>
      </c>
      <c r="BK172" s="160">
        <f>ROUND(I172*H172,2)</f>
        <v>0</v>
      </c>
      <c r="BL172" s="16" t="s">
        <v>996</v>
      </c>
      <c r="BM172" s="159" t="s">
        <v>1036</v>
      </c>
    </row>
    <row r="173" spans="2:65" s="12" customFormat="1" ht="22.5" x14ac:dyDescent="0.2">
      <c r="B173" s="162"/>
      <c r="C173" s="241"/>
      <c r="D173" s="238" t="s">
        <v>147</v>
      </c>
      <c r="E173" s="242" t="s">
        <v>1</v>
      </c>
      <c r="F173" s="243" t="s">
        <v>998</v>
      </c>
      <c r="G173" s="241"/>
      <c r="H173" s="242" t="s">
        <v>1</v>
      </c>
      <c r="I173" s="164"/>
      <c r="L173" s="162"/>
      <c r="M173" s="165"/>
      <c r="N173" s="166"/>
      <c r="O173" s="166"/>
      <c r="P173" s="166"/>
      <c r="Q173" s="166"/>
      <c r="R173" s="166"/>
      <c r="S173" s="166"/>
      <c r="T173" s="167"/>
      <c r="AT173" s="163" t="s">
        <v>147</v>
      </c>
      <c r="AU173" s="163" t="s">
        <v>85</v>
      </c>
      <c r="AV173" s="12" t="s">
        <v>83</v>
      </c>
      <c r="AW173" s="12" t="s">
        <v>32</v>
      </c>
      <c r="AX173" s="12" t="s">
        <v>75</v>
      </c>
      <c r="AY173" s="163" t="s">
        <v>134</v>
      </c>
    </row>
    <row r="174" spans="2:65" s="13" customFormat="1" x14ac:dyDescent="0.2">
      <c r="B174" s="168"/>
      <c r="C174" s="244"/>
      <c r="D174" s="238" t="s">
        <v>147</v>
      </c>
      <c r="E174" s="245" t="s">
        <v>1</v>
      </c>
      <c r="F174" s="246" t="s">
        <v>83</v>
      </c>
      <c r="G174" s="244"/>
      <c r="H174" s="247">
        <v>1</v>
      </c>
      <c r="I174" s="170"/>
      <c r="L174" s="168"/>
      <c r="M174" s="171"/>
      <c r="N174" s="172"/>
      <c r="O174" s="172"/>
      <c r="P174" s="172"/>
      <c r="Q174" s="172"/>
      <c r="R174" s="172"/>
      <c r="S174" s="172"/>
      <c r="T174" s="173"/>
      <c r="AT174" s="169" t="s">
        <v>147</v>
      </c>
      <c r="AU174" s="169" t="s">
        <v>85</v>
      </c>
      <c r="AV174" s="13" t="s">
        <v>85</v>
      </c>
      <c r="AW174" s="13" t="s">
        <v>32</v>
      </c>
      <c r="AX174" s="13" t="s">
        <v>75</v>
      </c>
      <c r="AY174" s="169" t="s">
        <v>134</v>
      </c>
    </row>
    <row r="175" spans="2:65" s="14" customFormat="1" x14ac:dyDescent="0.2">
      <c r="B175" s="174"/>
      <c r="C175" s="248"/>
      <c r="D175" s="238" t="s">
        <v>147</v>
      </c>
      <c r="E175" s="249" t="s">
        <v>1</v>
      </c>
      <c r="F175" s="250" t="s">
        <v>152</v>
      </c>
      <c r="G175" s="248"/>
      <c r="H175" s="251">
        <v>1</v>
      </c>
      <c r="I175" s="176"/>
      <c r="L175" s="174"/>
      <c r="M175" s="177"/>
      <c r="N175" s="178"/>
      <c r="O175" s="178"/>
      <c r="P175" s="178"/>
      <c r="Q175" s="178"/>
      <c r="R175" s="178"/>
      <c r="S175" s="178"/>
      <c r="T175" s="179"/>
      <c r="AT175" s="175" t="s">
        <v>147</v>
      </c>
      <c r="AU175" s="175" t="s">
        <v>85</v>
      </c>
      <c r="AV175" s="14" t="s">
        <v>141</v>
      </c>
      <c r="AW175" s="14" t="s">
        <v>32</v>
      </c>
      <c r="AX175" s="14" t="s">
        <v>83</v>
      </c>
      <c r="AY175" s="175" t="s">
        <v>134</v>
      </c>
    </row>
    <row r="176" spans="2:65" s="1" customFormat="1" ht="24" customHeight="1" x14ac:dyDescent="0.2">
      <c r="B176" s="151"/>
      <c r="C176" s="232" t="s">
        <v>269</v>
      </c>
      <c r="D176" s="232" t="s">
        <v>136</v>
      </c>
      <c r="E176" s="233" t="s">
        <v>1037</v>
      </c>
      <c r="F176" s="234" t="s">
        <v>1038</v>
      </c>
      <c r="G176" s="235" t="s">
        <v>995</v>
      </c>
      <c r="H176" s="236">
        <v>1</v>
      </c>
      <c r="I176" s="153"/>
      <c r="J176" s="154">
        <f>ROUND(I176*H176,2)</f>
        <v>0</v>
      </c>
      <c r="K176" s="152" t="s">
        <v>389</v>
      </c>
      <c r="L176" s="31"/>
      <c r="M176" s="155" t="s">
        <v>1</v>
      </c>
      <c r="N176" s="156" t="s">
        <v>40</v>
      </c>
      <c r="O176" s="54"/>
      <c r="P176" s="157">
        <f>O176*H176</f>
        <v>0</v>
      </c>
      <c r="Q176" s="157">
        <v>0</v>
      </c>
      <c r="R176" s="157">
        <f>Q176*H176</f>
        <v>0</v>
      </c>
      <c r="S176" s="157">
        <v>0</v>
      </c>
      <c r="T176" s="158">
        <f>S176*H176</f>
        <v>0</v>
      </c>
      <c r="AR176" s="159" t="s">
        <v>996</v>
      </c>
      <c r="AT176" s="159" t="s">
        <v>136</v>
      </c>
      <c r="AU176" s="159" t="s">
        <v>85</v>
      </c>
      <c r="AY176" s="16" t="s">
        <v>134</v>
      </c>
      <c r="BE176" s="160">
        <f>IF(N176="základní",J176,0)</f>
        <v>0</v>
      </c>
      <c r="BF176" s="160">
        <f>IF(N176="snížená",J176,0)</f>
        <v>0</v>
      </c>
      <c r="BG176" s="160">
        <f>IF(N176="zákl. přenesená",J176,0)</f>
        <v>0</v>
      </c>
      <c r="BH176" s="160">
        <f>IF(N176="sníž. přenesená",J176,0)</f>
        <v>0</v>
      </c>
      <c r="BI176" s="160">
        <f>IF(N176="nulová",J176,0)</f>
        <v>0</v>
      </c>
      <c r="BJ176" s="16" t="s">
        <v>83</v>
      </c>
      <c r="BK176" s="160">
        <f>ROUND(I176*H176,2)</f>
        <v>0</v>
      </c>
      <c r="BL176" s="16" t="s">
        <v>996</v>
      </c>
      <c r="BM176" s="159" t="s">
        <v>1039</v>
      </c>
    </row>
    <row r="177" spans="2:65" s="12" customFormat="1" ht="22.5" x14ac:dyDescent="0.2">
      <c r="B177" s="162"/>
      <c r="C177" s="241"/>
      <c r="D177" s="238" t="s">
        <v>147</v>
      </c>
      <c r="E177" s="242" t="s">
        <v>1</v>
      </c>
      <c r="F177" s="243" t="s">
        <v>998</v>
      </c>
      <c r="G177" s="241"/>
      <c r="H177" s="242" t="s">
        <v>1</v>
      </c>
      <c r="I177" s="164"/>
      <c r="L177" s="162"/>
      <c r="M177" s="165"/>
      <c r="N177" s="166"/>
      <c r="O177" s="166"/>
      <c r="P177" s="166"/>
      <c r="Q177" s="166"/>
      <c r="R177" s="166"/>
      <c r="S177" s="166"/>
      <c r="T177" s="167"/>
      <c r="AT177" s="163" t="s">
        <v>147</v>
      </c>
      <c r="AU177" s="163" t="s">
        <v>85</v>
      </c>
      <c r="AV177" s="12" t="s">
        <v>83</v>
      </c>
      <c r="AW177" s="12" t="s">
        <v>32</v>
      </c>
      <c r="AX177" s="12" t="s">
        <v>75</v>
      </c>
      <c r="AY177" s="163" t="s">
        <v>134</v>
      </c>
    </row>
    <row r="178" spans="2:65" s="13" customFormat="1" x14ac:dyDescent="0.2">
      <c r="B178" s="168"/>
      <c r="C178" s="244"/>
      <c r="D178" s="238" t="s">
        <v>147</v>
      </c>
      <c r="E178" s="245" t="s">
        <v>1</v>
      </c>
      <c r="F178" s="246" t="s">
        <v>83</v>
      </c>
      <c r="G178" s="244"/>
      <c r="H178" s="247">
        <v>1</v>
      </c>
      <c r="I178" s="170"/>
      <c r="L178" s="168"/>
      <c r="M178" s="171"/>
      <c r="N178" s="172"/>
      <c r="O178" s="172"/>
      <c r="P178" s="172"/>
      <c r="Q178" s="172"/>
      <c r="R178" s="172"/>
      <c r="S178" s="172"/>
      <c r="T178" s="173"/>
      <c r="AT178" s="169" t="s">
        <v>147</v>
      </c>
      <c r="AU178" s="169" t="s">
        <v>85</v>
      </c>
      <c r="AV178" s="13" t="s">
        <v>85</v>
      </c>
      <c r="AW178" s="13" t="s">
        <v>32</v>
      </c>
      <c r="AX178" s="13" t="s">
        <v>75</v>
      </c>
      <c r="AY178" s="169" t="s">
        <v>134</v>
      </c>
    </row>
    <row r="179" spans="2:65" s="14" customFormat="1" x14ac:dyDescent="0.2">
      <c r="B179" s="174"/>
      <c r="C179" s="248"/>
      <c r="D179" s="238" t="s">
        <v>147</v>
      </c>
      <c r="E179" s="249" t="s">
        <v>1</v>
      </c>
      <c r="F179" s="250" t="s">
        <v>152</v>
      </c>
      <c r="G179" s="248"/>
      <c r="H179" s="251">
        <v>1</v>
      </c>
      <c r="I179" s="176"/>
      <c r="L179" s="174"/>
      <c r="M179" s="177"/>
      <c r="N179" s="178"/>
      <c r="O179" s="178"/>
      <c r="P179" s="178"/>
      <c r="Q179" s="178"/>
      <c r="R179" s="178"/>
      <c r="S179" s="178"/>
      <c r="T179" s="179"/>
      <c r="AT179" s="175" t="s">
        <v>147</v>
      </c>
      <c r="AU179" s="175" t="s">
        <v>85</v>
      </c>
      <c r="AV179" s="14" t="s">
        <v>141</v>
      </c>
      <c r="AW179" s="14" t="s">
        <v>32</v>
      </c>
      <c r="AX179" s="14" t="s">
        <v>83</v>
      </c>
      <c r="AY179" s="175" t="s">
        <v>134</v>
      </c>
    </row>
    <row r="180" spans="2:65" s="1" customFormat="1" ht="16.5" customHeight="1" x14ac:dyDescent="0.2">
      <c r="B180" s="151"/>
      <c r="C180" s="232" t="s">
        <v>8</v>
      </c>
      <c r="D180" s="232" t="s">
        <v>136</v>
      </c>
      <c r="E180" s="233" t="s">
        <v>1040</v>
      </c>
      <c r="F180" s="234" t="s">
        <v>1041</v>
      </c>
      <c r="G180" s="235" t="s">
        <v>995</v>
      </c>
      <c r="H180" s="236">
        <v>1</v>
      </c>
      <c r="I180" s="153"/>
      <c r="J180" s="154">
        <f>ROUND(I180*H180,2)</f>
        <v>0</v>
      </c>
      <c r="K180" s="152" t="s">
        <v>389</v>
      </c>
      <c r="L180" s="31"/>
      <c r="M180" s="155" t="s">
        <v>1</v>
      </c>
      <c r="N180" s="156" t="s">
        <v>40</v>
      </c>
      <c r="O180" s="54"/>
      <c r="P180" s="157">
        <f>O180*H180</f>
        <v>0</v>
      </c>
      <c r="Q180" s="157">
        <v>0</v>
      </c>
      <c r="R180" s="157">
        <f>Q180*H180</f>
        <v>0</v>
      </c>
      <c r="S180" s="157">
        <v>0</v>
      </c>
      <c r="T180" s="158">
        <f>S180*H180</f>
        <v>0</v>
      </c>
      <c r="AR180" s="159" t="s">
        <v>996</v>
      </c>
      <c r="AT180" s="159" t="s">
        <v>136</v>
      </c>
      <c r="AU180" s="159" t="s">
        <v>85</v>
      </c>
      <c r="AY180" s="16" t="s">
        <v>134</v>
      </c>
      <c r="BE180" s="160">
        <f>IF(N180="základní",J180,0)</f>
        <v>0</v>
      </c>
      <c r="BF180" s="160">
        <f>IF(N180="snížená",J180,0)</f>
        <v>0</v>
      </c>
      <c r="BG180" s="160">
        <f>IF(N180="zákl. přenesená",J180,0)</f>
        <v>0</v>
      </c>
      <c r="BH180" s="160">
        <f>IF(N180="sníž. přenesená",J180,0)</f>
        <v>0</v>
      </c>
      <c r="BI180" s="160">
        <f>IF(N180="nulová",J180,0)</f>
        <v>0</v>
      </c>
      <c r="BJ180" s="16" t="s">
        <v>83</v>
      </c>
      <c r="BK180" s="160">
        <f>ROUND(I180*H180,2)</f>
        <v>0</v>
      </c>
      <c r="BL180" s="16" t="s">
        <v>996</v>
      </c>
      <c r="BM180" s="159" t="s">
        <v>1042</v>
      </c>
    </row>
    <row r="181" spans="2:65" s="12" customFormat="1" ht="22.5" x14ac:dyDescent="0.2">
      <c r="B181" s="162"/>
      <c r="C181" s="241"/>
      <c r="D181" s="238" t="s">
        <v>147</v>
      </c>
      <c r="E181" s="242" t="s">
        <v>1</v>
      </c>
      <c r="F181" s="243" t="s">
        <v>998</v>
      </c>
      <c r="G181" s="241"/>
      <c r="H181" s="242" t="s">
        <v>1</v>
      </c>
      <c r="I181" s="164"/>
      <c r="L181" s="162"/>
      <c r="M181" s="165"/>
      <c r="N181" s="166"/>
      <c r="O181" s="166"/>
      <c r="P181" s="166"/>
      <c r="Q181" s="166"/>
      <c r="R181" s="166"/>
      <c r="S181" s="166"/>
      <c r="T181" s="167"/>
      <c r="AT181" s="163" t="s">
        <v>147</v>
      </c>
      <c r="AU181" s="163" t="s">
        <v>85</v>
      </c>
      <c r="AV181" s="12" t="s">
        <v>83</v>
      </c>
      <c r="AW181" s="12" t="s">
        <v>32</v>
      </c>
      <c r="AX181" s="12" t="s">
        <v>75</v>
      </c>
      <c r="AY181" s="163" t="s">
        <v>134</v>
      </c>
    </row>
    <row r="182" spans="2:65" s="13" customFormat="1" x14ac:dyDescent="0.2">
      <c r="B182" s="168"/>
      <c r="C182" s="244"/>
      <c r="D182" s="238" t="s">
        <v>147</v>
      </c>
      <c r="E182" s="245" t="s">
        <v>1</v>
      </c>
      <c r="F182" s="246" t="s">
        <v>83</v>
      </c>
      <c r="G182" s="244"/>
      <c r="H182" s="247">
        <v>1</v>
      </c>
      <c r="I182" s="170"/>
      <c r="L182" s="168"/>
      <c r="M182" s="171"/>
      <c r="N182" s="172"/>
      <c r="O182" s="172"/>
      <c r="P182" s="172"/>
      <c r="Q182" s="172"/>
      <c r="R182" s="172"/>
      <c r="S182" s="172"/>
      <c r="T182" s="173"/>
      <c r="AT182" s="169" t="s">
        <v>147</v>
      </c>
      <c r="AU182" s="169" t="s">
        <v>85</v>
      </c>
      <c r="AV182" s="13" t="s">
        <v>85</v>
      </c>
      <c r="AW182" s="13" t="s">
        <v>32</v>
      </c>
      <c r="AX182" s="13" t="s">
        <v>75</v>
      </c>
      <c r="AY182" s="169" t="s">
        <v>134</v>
      </c>
    </row>
    <row r="183" spans="2:65" s="14" customFormat="1" x14ac:dyDescent="0.2">
      <c r="B183" s="174"/>
      <c r="C183" s="248"/>
      <c r="D183" s="238" t="s">
        <v>147</v>
      </c>
      <c r="E183" s="249" t="s">
        <v>1</v>
      </c>
      <c r="F183" s="250" t="s">
        <v>152</v>
      </c>
      <c r="G183" s="248"/>
      <c r="H183" s="251">
        <v>1</v>
      </c>
      <c r="I183" s="176"/>
      <c r="L183" s="174"/>
      <c r="M183" s="177"/>
      <c r="N183" s="178"/>
      <c r="O183" s="178"/>
      <c r="P183" s="178"/>
      <c r="Q183" s="178"/>
      <c r="R183" s="178"/>
      <c r="S183" s="178"/>
      <c r="T183" s="179"/>
      <c r="AT183" s="175" t="s">
        <v>147</v>
      </c>
      <c r="AU183" s="175" t="s">
        <v>85</v>
      </c>
      <c r="AV183" s="14" t="s">
        <v>141</v>
      </c>
      <c r="AW183" s="14" t="s">
        <v>32</v>
      </c>
      <c r="AX183" s="14" t="s">
        <v>83</v>
      </c>
      <c r="AY183" s="175" t="s">
        <v>134</v>
      </c>
    </row>
    <row r="184" spans="2:65" s="11" customFormat="1" ht="22.9" customHeight="1" x14ac:dyDescent="0.2">
      <c r="B184" s="138"/>
      <c r="C184" s="258"/>
      <c r="D184" s="259" t="s">
        <v>74</v>
      </c>
      <c r="E184" s="260" t="s">
        <v>1075</v>
      </c>
      <c r="F184" s="260" t="s">
        <v>1043</v>
      </c>
      <c r="G184" s="258"/>
      <c r="H184" s="258"/>
      <c r="I184" s="141"/>
      <c r="J184" s="150">
        <f>BK184</f>
        <v>0</v>
      </c>
      <c r="L184" s="138"/>
      <c r="M184" s="143"/>
      <c r="N184" s="144"/>
      <c r="O184" s="144"/>
      <c r="P184" s="145">
        <f>SUM(P185:P192)</f>
        <v>0</v>
      </c>
      <c r="Q184" s="144"/>
      <c r="R184" s="145">
        <f>SUM(R185:R192)</f>
        <v>0</v>
      </c>
      <c r="S184" s="144"/>
      <c r="T184" s="146">
        <f>SUM(T185:T192)</f>
        <v>0</v>
      </c>
      <c r="AR184" s="139" t="s">
        <v>184</v>
      </c>
      <c r="AT184" s="147" t="s">
        <v>74</v>
      </c>
      <c r="AU184" s="147" t="s">
        <v>83</v>
      </c>
      <c r="AY184" s="139" t="s">
        <v>134</v>
      </c>
      <c r="BK184" s="148">
        <f>SUM(BK185:BK192)</f>
        <v>0</v>
      </c>
    </row>
    <row r="185" spans="2:65" s="1" customFormat="1" ht="24" customHeight="1" x14ac:dyDescent="0.2">
      <c r="B185" s="151"/>
      <c r="C185" s="232" t="s">
        <v>282</v>
      </c>
      <c r="D185" s="232" t="s">
        <v>136</v>
      </c>
      <c r="E185" s="233" t="s">
        <v>1044</v>
      </c>
      <c r="F185" s="234" t="s">
        <v>1045</v>
      </c>
      <c r="G185" s="235" t="s">
        <v>995</v>
      </c>
      <c r="H185" s="236">
        <v>1</v>
      </c>
      <c r="I185" s="153"/>
      <c r="J185" s="154">
        <f>ROUND(I185*H185,2)</f>
        <v>0</v>
      </c>
      <c r="K185" s="152" t="s">
        <v>389</v>
      </c>
      <c r="L185" s="31"/>
      <c r="M185" s="155" t="s">
        <v>1</v>
      </c>
      <c r="N185" s="156" t="s">
        <v>40</v>
      </c>
      <c r="O185" s="54"/>
      <c r="P185" s="157">
        <f>O185*H185</f>
        <v>0</v>
      </c>
      <c r="Q185" s="157">
        <v>0</v>
      </c>
      <c r="R185" s="157">
        <f>Q185*H185</f>
        <v>0</v>
      </c>
      <c r="S185" s="157">
        <v>0</v>
      </c>
      <c r="T185" s="158">
        <f>S185*H185</f>
        <v>0</v>
      </c>
      <c r="AR185" s="159" t="s">
        <v>996</v>
      </c>
      <c r="AT185" s="159" t="s">
        <v>136</v>
      </c>
      <c r="AU185" s="159" t="s">
        <v>85</v>
      </c>
      <c r="AY185" s="16" t="s">
        <v>134</v>
      </c>
      <c r="BE185" s="160">
        <f>IF(N185="základní",J185,0)</f>
        <v>0</v>
      </c>
      <c r="BF185" s="160">
        <f>IF(N185="snížená",J185,0)</f>
        <v>0</v>
      </c>
      <c r="BG185" s="160">
        <f>IF(N185="zákl. přenesená",J185,0)</f>
        <v>0</v>
      </c>
      <c r="BH185" s="160">
        <f>IF(N185="sníž. přenesená",J185,0)</f>
        <v>0</v>
      </c>
      <c r="BI185" s="160">
        <f>IF(N185="nulová",J185,0)</f>
        <v>0</v>
      </c>
      <c r="BJ185" s="16" t="s">
        <v>83</v>
      </c>
      <c r="BK185" s="160">
        <f>ROUND(I185*H185,2)</f>
        <v>0</v>
      </c>
      <c r="BL185" s="16" t="s">
        <v>996</v>
      </c>
      <c r="BM185" s="159" t="s">
        <v>1046</v>
      </c>
    </row>
    <row r="186" spans="2:65" s="12" customFormat="1" ht="22.5" x14ac:dyDescent="0.2">
      <c r="B186" s="162"/>
      <c r="C186" s="241"/>
      <c r="D186" s="238" t="s">
        <v>147</v>
      </c>
      <c r="E186" s="242" t="s">
        <v>1</v>
      </c>
      <c r="F186" s="243" t="s">
        <v>998</v>
      </c>
      <c r="G186" s="241"/>
      <c r="H186" s="242" t="s">
        <v>1</v>
      </c>
      <c r="I186" s="164"/>
      <c r="L186" s="162"/>
      <c r="M186" s="165"/>
      <c r="N186" s="166"/>
      <c r="O186" s="166"/>
      <c r="P186" s="166"/>
      <c r="Q186" s="166"/>
      <c r="R186" s="166"/>
      <c r="S186" s="166"/>
      <c r="T186" s="167"/>
      <c r="AT186" s="163" t="s">
        <v>147</v>
      </c>
      <c r="AU186" s="163" t="s">
        <v>85</v>
      </c>
      <c r="AV186" s="12" t="s">
        <v>83</v>
      </c>
      <c r="AW186" s="12" t="s">
        <v>32</v>
      </c>
      <c r="AX186" s="12" t="s">
        <v>75</v>
      </c>
      <c r="AY186" s="163" t="s">
        <v>134</v>
      </c>
    </row>
    <row r="187" spans="2:65" s="13" customFormat="1" x14ac:dyDescent="0.2">
      <c r="B187" s="168"/>
      <c r="C187" s="244"/>
      <c r="D187" s="238" t="s">
        <v>147</v>
      </c>
      <c r="E187" s="245" t="s">
        <v>1</v>
      </c>
      <c r="F187" s="246" t="s">
        <v>83</v>
      </c>
      <c r="G187" s="244"/>
      <c r="H187" s="247">
        <v>1</v>
      </c>
      <c r="I187" s="170"/>
      <c r="L187" s="168"/>
      <c r="M187" s="171"/>
      <c r="N187" s="172"/>
      <c r="O187" s="172"/>
      <c r="P187" s="172"/>
      <c r="Q187" s="172"/>
      <c r="R187" s="172"/>
      <c r="S187" s="172"/>
      <c r="T187" s="173"/>
      <c r="AT187" s="169" t="s">
        <v>147</v>
      </c>
      <c r="AU187" s="169" t="s">
        <v>85</v>
      </c>
      <c r="AV187" s="13" t="s">
        <v>85</v>
      </c>
      <c r="AW187" s="13" t="s">
        <v>32</v>
      </c>
      <c r="AX187" s="13" t="s">
        <v>75</v>
      </c>
      <c r="AY187" s="169" t="s">
        <v>134</v>
      </c>
    </row>
    <row r="188" spans="2:65" s="14" customFormat="1" x14ac:dyDescent="0.2">
      <c r="B188" s="174"/>
      <c r="C188" s="248"/>
      <c r="D188" s="238" t="s">
        <v>147</v>
      </c>
      <c r="E188" s="249" t="s">
        <v>1</v>
      </c>
      <c r="F188" s="250" t="s">
        <v>152</v>
      </c>
      <c r="G188" s="248"/>
      <c r="H188" s="251">
        <v>1</v>
      </c>
      <c r="I188" s="176"/>
      <c r="L188" s="174"/>
      <c r="M188" s="177"/>
      <c r="N188" s="178"/>
      <c r="O188" s="178"/>
      <c r="P188" s="178"/>
      <c r="Q188" s="178"/>
      <c r="R188" s="178"/>
      <c r="S188" s="178"/>
      <c r="T188" s="179"/>
      <c r="AT188" s="175" t="s">
        <v>147</v>
      </c>
      <c r="AU188" s="175" t="s">
        <v>85</v>
      </c>
      <c r="AV188" s="14" t="s">
        <v>141</v>
      </c>
      <c r="AW188" s="14" t="s">
        <v>32</v>
      </c>
      <c r="AX188" s="14" t="s">
        <v>83</v>
      </c>
      <c r="AY188" s="175" t="s">
        <v>134</v>
      </c>
    </row>
    <row r="189" spans="2:65" s="1" customFormat="1" ht="24" customHeight="1" x14ac:dyDescent="0.2">
      <c r="B189" s="151"/>
      <c r="C189" s="232" t="s">
        <v>292</v>
      </c>
      <c r="D189" s="232" t="s">
        <v>136</v>
      </c>
      <c r="E189" s="233" t="s">
        <v>1047</v>
      </c>
      <c r="F189" s="234" t="s">
        <v>1048</v>
      </c>
      <c r="G189" s="235" t="s">
        <v>995</v>
      </c>
      <c r="H189" s="236">
        <v>1</v>
      </c>
      <c r="I189" s="153"/>
      <c r="J189" s="154">
        <f>ROUND(I189*H189,2)</f>
        <v>0</v>
      </c>
      <c r="K189" s="152" t="s">
        <v>389</v>
      </c>
      <c r="L189" s="31"/>
      <c r="M189" s="155" t="s">
        <v>1</v>
      </c>
      <c r="N189" s="156" t="s">
        <v>40</v>
      </c>
      <c r="O189" s="54"/>
      <c r="P189" s="157">
        <f>O189*H189</f>
        <v>0</v>
      </c>
      <c r="Q189" s="157">
        <v>0</v>
      </c>
      <c r="R189" s="157">
        <f>Q189*H189</f>
        <v>0</v>
      </c>
      <c r="S189" s="157">
        <v>0</v>
      </c>
      <c r="T189" s="158">
        <f>S189*H189</f>
        <v>0</v>
      </c>
      <c r="AR189" s="159" t="s">
        <v>996</v>
      </c>
      <c r="AT189" s="159" t="s">
        <v>136</v>
      </c>
      <c r="AU189" s="159" t="s">
        <v>85</v>
      </c>
      <c r="AY189" s="16" t="s">
        <v>134</v>
      </c>
      <c r="BE189" s="160">
        <f>IF(N189="základní",J189,0)</f>
        <v>0</v>
      </c>
      <c r="BF189" s="160">
        <f>IF(N189="snížená",J189,0)</f>
        <v>0</v>
      </c>
      <c r="BG189" s="160">
        <f>IF(N189="zákl. přenesená",J189,0)</f>
        <v>0</v>
      </c>
      <c r="BH189" s="160">
        <f>IF(N189="sníž. přenesená",J189,0)</f>
        <v>0</v>
      </c>
      <c r="BI189" s="160">
        <f>IF(N189="nulová",J189,0)</f>
        <v>0</v>
      </c>
      <c r="BJ189" s="16" t="s">
        <v>83</v>
      </c>
      <c r="BK189" s="160">
        <f>ROUND(I189*H189,2)</f>
        <v>0</v>
      </c>
      <c r="BL189" s="16" t="s">
        <v>996</v>
      </c>
      <c r="BM189" s="159" t="s">
        <v>1049</v>
      </c>
    </row>
    <row r="190" spans="2:65" s="12" customFormat="1" ht="22.5" x14ac:dyDescent="0.2">
      <c r="B190" s="162"/>
      <c r="C190" s="241"/>
      <c r="D190" s="238" t="s">
        <v>147</v>
      </c>
      <c r="E190" s="242" t="s">
        <v>1</v>
      </c>
      <c r="F190" s="243" t="s">
        <v>998</v>
      </c>
      <c r="G190" s="241"/>
      <c r="H190" s="242" t="s">
        <v>1</v>
      </c>
      <c r="I190" s="164"/>
      <c r="L190" s="162"/>
      <c r="M190" s="165"/>
      <c r="N190" s="166"/>
      <c r="O190" s="166"/>
      <c r="P190" s="166"/>
      <c r="Q190" s="166"/>
      <c r="R190" s="166"/>
      <c r="S190" s="166"/>
      <c r="T190" s="167"/>
      <c r="AT190" s="163" t="s">
        <v>147</v>
      </c>
      <c r="AU190" s="163" t="s">
        <v>85</v>
      </c>
      <c r="AV190" s="12" t="s">
        <v>83</v>
      </c>
      <c r="AW190" s="12" t="s">
        <v>32</v>
      </c>
      <c r="AX190" s="12" t="s">
        <v>75</v>
      </c>
      <c r="AY190" s="163" t="s">
        <v>134</v>
      </c>
    </row>
    <row r="191" spans="2:65" s="13" customFormat="1" x14ac:dyDescent="0.2">
      <c r="B191" s="168"/>
      <c r="C191" s="244"/>
      <c r="D191" s="238" t="s">
        <v>147</v>
      </c>
      <c r="E191" s="245" t="s">
        <v>1</v>
      </c>
      <c r="F191" s="246" t="s">
        <v>83</v>
      </c>
      <c r="G191" s="244"/>
      <c r="H191" s="247">
        <v>1</v>
      </c>
      <c r="I191" s="170"/>
      <c r="L191" s="168"/>
      <c r="M191" s="171"/>
      <c r="N191" s="172"/>
      <c r="O191" s="172"/>
      <c r="P191" s="172"/>
      <c r="Q191" s="172"/>
      <c r="R191" s="172"/>
      <c r="S191" s="172"/>
      <c r="T191" s="173"/>
      <c r="AT191" s="169" t="s">
        <v>147</v>
      </c>
      <c r="AU191" s="169" t="s">
        <v>85</v>
      </c>
      <c r="AV191" s="13" t="s">
        <v>85</v>
      </c>
      <c r="AW191" s="13" t="s">
        <v>32</v>
      </c>
      <c r="AX191" s="13" t="s">
        <v>75</v>
      </c>
      <c r="AY191" s="169" t="s">
        <v>134</v>
      </c>
    </row>
    <row r="192" spans="2:65" s="14" customFormat="1" x14ac:dyDescent="0.2">
      <c r="B192" s="174"/>
      <c r="C192" s="248"/>
      <c r="D192" s="238" t="s">
        <v>147</v>
      </c>
      <c r="E192" s="249" t="s">
        <v>1</v>
      </c>
      <c r="F192" s="250" t="s">
        <v>152</v>
      </c>
      <c r="G192" s="248"/>
      <c r="H192" s="251">
        <v>1</v>
      </c>
      <c r="I192" s="176"/>
      <c r="L192" s="174"/>
      <c r="M192" s="177"/>
      <c r="N192" s="178"/>
      <c r="O192" s="178"/>
      <c r="P192" s="178"/>
      <c r="Q192" s="178"/>
      <c r="R192" s="178"/>
      <c r="S192" s="178"/>
      <c r="T192" s="179"/>
      <c r="AT192" s="175" t="s">
        <v>147</v>
      </c>
      <c r="AU192" s="175" t="s">
        <v>85</v>
      </c>
      <c r="AV192" s="14" t="s">
        <v>141</v>
      </c>
      <c r="AW192" s="14" t="s">
        <v>32</v>
      </c>
      <c r="AX192" s="14" t="s">
        <v>83</v>
      </c>
      <c r="AY192" s="175" t="s">
        <v>134</v>
      </c>
    </row>
    <row r="193" spans="2:65" s="11" customFormat="1" ht="22.9" customHeight="1" x14ac:dyDescent="0.2">
      <c r="B193" s="138"/>
      <c r="C193" s="258"/>
      <c r="D193" s="259" t="s">
        <v>74</v>
      </c>
      <c r="E193" s="260" t="s">
        <v>1076</v>
      </c>
      <c r="F193" s="260" t="s">
        <v>1050</v>
      </c>
      <c r="G193" s="258"/>
      <c r="H193" s="258"/>
      <c r="I193" s="141"/>
      <c r="J193" s="150">
        <f>BK193</f>
        <v>0</v>
      </c>
      <c r="L193" s="138"/>
      <c r="M193" s="143"/>
      <c r="N193" s="144"/>
      <c r="O193" s="144"/>
      <c r="P193" s="145">
        <f>SUM(P194:P201)</f>
        <v>0</v>
      </c>
      <c r="Q193" s="144"/>
      <c r="R193" s="145">
        <f>SUM(R194:R201)</f>
        <v>0</v>
      </c>
      <c r="S193" s="144"/>
      <c r="T193" s="146">
        <f>SUM(T194:T201)</f>
        <v>0</v>
      </c>
      <c r="AR193" s="139" t="s">
        <v>184</v>
      </c>
      <c r="AT193" s="147" t="s">
        <v>74</v>
      </c>
      <c r="AU193" s="147" t="s">
        <v>83</v>
      </c>
      <c r="AY193" s="139" t="s">
        <v>134</v>
      </c>
      <c r="BK193" s="148">
        <f>SUM(BK194:BK201)</f>
        <v>0</v>
      </c>
    </row>
    <row r="194" spans="2:65" s="1" customFormat="1" ht="36" customHeight="1" x14ac:dyDescent="0.2">
      <c r="B194" s="151"/>
      <c r="C194" s="232" t="s">
        <v>310</v>
      </c>
      <c r="D194" s="232" t="s">
        <v>136</v>
      </c>
      <c r="E194" s="233" t="s">
        <v>1051</v>
      </c>
      <c r="F194" s="234" t="s">
        <v>1052</v>
      </c>
      <c r="G194" s="235" t="s">
        <v>995</v>
      </c>
      <c r="H194" s="236">
        <v>1</v>
      </c>
      <c r="I194" s="153"/>
      <c r="J194" s="154">
        <f>ROUND(I194*H194,2)</f>
        <v>0</v>
      </c>
      <c r="K194" s="152" t="s">
        <v>389</v>
      </c>
      <c r="L194" s="31"/>
      <c r="M194" s="155" t="s">
        <v>1</v>
      </c>
      <c r="N194" s="156" t="s">
        <v>40</v>
      </c>
      <c r="O194" s="54"/>
      <c r="P194" s="157">
        <f>O194*H194</f>
        <v>0</v>
      </c>
      <c r="Q194" s="157">
        <v>0</v>
      </c>
      <c r="R194" s="157">
        <f>Q194*H194</f>
        <v>0</v>
      </c>
      <c r="S194" s="157">
        <v>0</v>
      </c>
      <c r="T194" s="158">
        <f>S194*H194</f>
        <v>0</v>
      </c>
      <c r="AR194" s="159" t="s">
        <v>996</v>
      </c>
      <c r="AT194" s="159" t="s">
        <v>136</v>
      </c>
      <c r="AU194" s="159" t="s">
        <v>85</v>
      </c>
      <c r="AY194" s="16" t="s">
        <v>134</v>
      </c>
      <c r="BE194" s="160">
        <f>IF(N194="základní",J194,0)</f>
        <v>0</v>
      </c>
      <c r="BF194" s="160">
        <f>IF(N194="snížená",J194,0)</f>
        <v>0</v>
      </c>
      <c r="BG194" s="160">
        <f>IF(N194="zákl. přenesená",J194,0)</f>
        <v>0</v>
      </c>
      <c r="BH194" s="160">
        <f>IF(N194="sníž. přenesená",J194,0)</f>
        <v>0</v>
      </c>
      <c r="BI194" s="160">
        <f>IF(N194="nulová",J194,0)</f>
        <v>0</v>
      </c>
      <c r="BJ194" s="16" t="s">
        <v>83</v>
      </c>
      <c r="BK194" s="160">
        <f>ROUND(I194*H194,2)</f>
        <v>0</v>
      </c>
      <c r="BL194" s="16" t="s">
        <v>996</v>
      </c>
      <c r="BM194" s="159" t="s">
        <v>1053</v>
      </c>
    </row>
    <row r="195" spans="2:65" s="1" customFormat="1" ht="36" customHeight="1" x14ac:dyDescent="0.2">
      <c r="B195" s="151"/>
      <c r="C195" s="232" t="s">
        <v>315</v>
      </c>
      <c r="D195" s="232" t="s">
        <v>136</v>
      </c>
      <c r="E195" s="233" t="s">
        <v>1054</v>
      </c>
      <c r="F195" s="234" t="s">
        <v>1055</v>
      </c>
      <c r="G195" s="235" t="s">
        <v>995</v>
      </c>
      <c r="H195" s="236">
        <v>1</v>
      </c>
      <c r="I195" s="153"/>
      <c r="J195" s="154">
        <f>ROUND(I195*H195,2)</f>
        <v>0</v>
      </c>
      <c r="K195" s="152" t="s">
        <v>389</v>
      </c>
      <c r="L195" s="31"/>
      <c r="M195" s="155" t="s">
        <v>1</v>
      </c>
      <c r="N195" s="156" t="s">
        <v>40</v>
      </c>
      <c r="O195" s="54"/>
      <c r="P195" s="157">
        <f>O195*H195</f>
        <v>0</v>
      </c>
      <c r="Q195" s="157">
        <v>0</v>
      </c>
      <c r="R195" s="157">
        <f>Q195*H195</f>
        <v>0</v>
      </c>
      <c r="S195" s="157">
        <v>0</v>
      </c>
      <c r="T195" s="158">
        <f>S195*H195</f>
        <v>0</v>
      </c>
      <c r="AR195" s="159" t="s">
        <v>996</v>
      </c>
      <c r="AT195" s="159" t="s">
        <v>136</v>
      </c>
      <c r="AU195" s="159" t="s">
        <v>85</v>
      </c>
      <c r="AY195" s="16" t="s">
        <v>134</v>
      </c>
      <c r="BE195" s="160">
        <f>IF(N195="základní",J195,0)</f>
        <v>0</v>
      </c>
      <c r="BF195" s="160">
        <f>IF(N195="snížená",J195,0)</f>
        <v>0</v>
      </c>
      <c r="BG195" s="160">
        <f>IF(N195="zákl. přenesená",J195,0)</f>
        <v>0</v>
      </c>
      <c r="BH195" s="160">
        <f>IF(N195="sníž. přenesená",J195,0)</f>
        <v>0</v>
      </c>
      <c r="BI195" s="160">
        <f>IF(N195="nulová",J195,0)</f>
        <v>0</v>
      </c>
      <c r="BJ195" s="16" t="s">
        <v>83</v>
      </c>
      <c r="BK195" s="160">
        <f>ROUND(I195*H195,2)</f>
        <v>0</v>
      </c>
      <c r="BL195" s="16" t="s">
        <v>996</v>
      </c>
      <c r="BM195" s="159" t="s">
        <v>1056</v>
      </c>
    </row>
    <row r="196" spans="2:65" s="1" customFormat="1" ht="36" customHeight="1" x14ac:dyDescent="0.2">
      <c r="B196" s="151"/>
      <c r="C196" s="232" t="s">
        <v>317</v>
      </c>
      <c r="D196" s="232" t="s">
        <v>136</v>
      </c>
      <c r="E196" s="233" t="s">
        <v>1057</v>
      </c>
      <c r="F196" s="234" t="s">
        <v>1058</v>
      </c>
      <c r="G196" s="235" t="s">
        <v>995</v>
      </c>
      <c r="H196" s="236">
        <v>1</v>
      </c>
      <c r="I196" s="153"/>
      <c r="J196" s="154">
        <f>ROUND(I196*H196,2)</f>
        <v>0</v>
      </c>
      <c r="K196" s="152" t="s">
        <v>389</v>
      </c>
      <c r="L196" s="31"/>
      <c r="M196" s="155" t="s">
        <v>1</v>
      </c>
      <c r="N196" s="156" t="s">
        <v>40</v>
      </c>
      <c r="O196" s="54"/>
      <c r="P196" s="157">
        <f>O196*H196</f>
        <v>0</v>
      </c>
      <c r="Q196" s="157">
        <v>0</v>
      </c>
      <c r="R196" s="157">
        <f>Q196*H196</f>
        <v>0</v>
      </c>
      <c r="S196" s="157">
        <v>0</v>
      </c>
      <c r="T196" s="158">
        <f>S196*H196</f>
        <v>0</v>
      </c>
      <c r="AR196" s="159" t="s">
        <v>996</v>
      </c>
      <c r="AT196" s="159" t="s">
        <v>136</v>
      </c>
      <c r="AU196" s="159" t="s">
        <v>85</v>
      </c>
      <c r="AY196" s="16" t="s">
        <v>134</v>
      </c>
      <c r="BE196" s="160">
        <f>IF(N196="základní",J196,0)</f>
        <v>0</v>
      </c>
      <c r="BF196" s="160">
        <f>IF(N196="snížená",J196,0)</f>
        <v>0</v>
      </c>
      <c r="BG196" s="160">
        <f>IF(N196="zákl. přenesená",J196,0)</f>
        <v>0</v>
      </c>
      <c r="BH196" s="160">
        <f>IF(N196="sníž. přenesená",J196,0)</f>
        <v>0</v>
      </c>
      <c r="BI196" s="160">
        <f>IF(N196="nulová",J196,0)</f>
        <v>0</v>
      </c>
      <c r="BJ196" s="16" t="s">
        <v>83</v>
      </c>
      <c r="BK196" s="160">
        <f>ROUND(I196*H196,2)</f>
        <v>0</v>
      </c>
      <c r="BL196" s="16" t="s">
        <v>996</v>
      </c>
      <c r="BM196" s="159" t="s">
        <v>1059</v>
      </c>
    </row>
    <row r="197" spans="2:65" s="1" customFormat="1" ht="36" customHeight="1" x14ac:dyDescent="0.2">
      <c r="B197" s="151"/>
      <c r="C197" s="232" t="s">
        <v>7</v>
      </c>
      <c r="D197" s="232" t="s">
        <v>136</v>
      </c>
      <c r="E197" s="233" t="s">
        <v>1060</v>
      </c>
      <c r="F197" s="234" t="s">
        <v>1061</v>
      </c>
      <c r="G197" s="235" t="s">
        <v>995</v>
      </c>
      <c r="H197" s="236">
        <v>1</v>
      </c>
      <c r="I197" s="153"/>
      <c r="J197" s="154">
        <f>ROUND(I197*H197,2)</f>
        <v>0</v>
      </c>
      <c r="K197" s="152" t="s">
        <v>389</v>
      </c>
      <c r="L197" s="31"/>
      <c r="M197" s="155" t="s">
        <v>1</v>
      </c>
      <c r="N197" s="156" t="s">
        <v>40</v>
      </c>
      <c r="O197" s="54"/>
      <c r="P197" s="157">
        <f>O197*H197</f>
        <v>0</v>
      </c>
      <c r="Q197" s="157">
        <v>0</v>
      </c>
      <c r="R197" s="157">
        <f>Q197*H197</f>
        <v>0</v>
      </c>
      <c r="S197" s="157">
        <v>0</v>
      </c>
      <c r="T197" s="158">
        <f>S197*H197</f>
        <v>0</v>
      </c>
      <c r="AR197" s="159" t="s">
        <v>996</v>
      </c>
      <c r="AT197" s="159" t="s">
        <v>136</v>
      </c>
      <c r="AU197" s="159" t="s">
        <v>85</v>
      </c>
      <c r="AY197" s="16" t="s">
        <v>134</v>
      </c>
      <c r="BE197" s="160">
        <f>IF(N197="základní",J197,0)</f>
        <v>0</v>
      </c>
      <c r="BF197" s="160">
        <f>IF(N197="snížená",J197,0)</f>
        <v>0</v>
      </c>
      <c r="BG197" s="160">
        <f>IF(N197="zákl. přenesená",J197,0)</f>
        <v>0</v>
      </c>
      <c r="BH197" s="160">
        <f>IF(N197="sníž. přenesená",J197,0)</f>
        <v>0</v>
      </c>
      <c r="BI197" s="160">
        <f>IF(N197="nulová",J197,0)</f>
        <v>0</v>
      </c>
      <c r="BJ197" s="16" t="s">
        <v>83</v>
      </c>
      <c r="BK197" s="160">
        <f>ROUND(I197*H197,2)</f>
        <v>0</v>
      </c>
      <c r="BL197" s="16" t="s">
        <v>996</v>
      </c>
      <c r="BM197" s="159" t="s">
        <v>1062</v>
      </c>
    </row>
    <row r="198" spans="2:65" s="1" customFormat="1" ht="24" customHeight="1" x14ac:dyDescent="0.2">
      <c r="B198" s="151"/>
      <c r="C198" s="232" t="s">
        <v>324</v>
      </c>
      <c r="D198" s="232" t="s">
        <v>136</v>
      </c>
      <c r="E198" s="233" t="s">
        <v>1063</v>
      </c>
      <c r="F198" s="234" t="s">
        <v>1064</v>
      </c>
      <c r="G198" s="235" t="s">
        <v>995</v>
      </c>
      <c r="H198" s="236">
        <v>1</v>
      </c>
      <c r="I198" s="153"/>
      <c r="J198" s="154">
        <f>ROUND(I198*H198,2)</f>
        <v>0</v>
      </c>
      <c r="K198" s="152" t="s">
        <v>389</v>
      </c>
      <c r="L198" s="31"/>
      <c r="M198" s="155" t="s">
        <v>1</v>
      </c>
      <c r="N198" s="156" t="s">
        <v>40</v>
      </c>
      <c r="O198" s="54"/>
      <c r="P198" s="157">
        <f>O198*H198</f>
        <v>0</v>
      </c>
      <c r="Q198" s="157">
        <v>0</v>
      </c>
      <c r="R198" s="157">
        <f>Q198*H198</f>
        <v>0</v>
      </c>
      <c r="S198" s="157">
        <v>0</v>
      </c>
      <c r="T198" s="158">
        <f>S198*H198</f>
        <v>0</v>
      </c>
      <c r="AR198" s="159" t="s">
        <v>996</v>
      </c>
      <c r="AT198" s="159" t="s">
        <v>136</v>
      </c>
      <c r="AU198" s="159" t="s">
        <v>85</v>
      </c>
      <c r="AY198" s="16" t="s">
        <v>134</v>
      </c>
      <c r="BE198" s="160">
        <f>IF(N198="základní",J198,0)</f>
        <v>0</v>
      </c>
      <c r="BF198" s="160">
        <f>IF(N198="snížená",J198,0)</f>
        <v>0</v>
      </c>
      <c r="BG198" s="160">
        <f>IF(N198="zákl. přenesená",J198,0)</f>
        <v>0</v>
      </c>
      <c r="BH198" s="160">
        <f>IF(N198="sníž. přenesená",J198,0)</f>
        <v>0</v>
      </c>
      <c r="BI198" s="160">
        <f>IF(N198="nulová",J198,0)</f>
        <v>0</v>
      </c>
      <c r="BJ198" s="16" t="s">
        <v>83</v>
      </c>
      <c r="BK198" s="160">
        <f>ROUND(I198*H198,2)</f>
        <v>0</v>
      </c>
      <c r="BL198" s="16" t="s">
        <v>996</v>
      </c>
      <c r="BM198" s="159" t="s">
        <v>1065</v>
      </c>
    </row>
    <row r="199" spans="2:65" s="12" customFormat="1" ht="22.5" x14ac:dyDescent="0.2">
      <c r="B199" s="162"/>
      <c r="C199" s="241"/>
      <c r="D199" s="238" t="s">
        <v>147</v>
      </c>
      <c r="E199" s="242" t="s">
        <v>1</v>
      </c>
      <c r="F199" s="243" t="s">
        <v>998</v>
      </c>
      <c r="G199" s="241"/>
      <c r="H199" s="242" t="s">
        <v>1</v>
      </c>
      <c r="I199" s="164"/>
      <c r="L199" s="162"/>
      <c r="M199" s="165"/>
      <c r="N199" s="166"/>
      <c r="O199" s="166"/>
      <c r="P199" s="166"/>
      <c r="Q199" s="166"/>
      <c r="R199" s="166"/>
      <c r="S199" s="166"/>
      <c r="T199" s="167"/>
      <c r="AT199" s="163" t="s">
        <v>147</v>
      </c>
      <c r="AU199" s="163" t="s">
        <v>85</v>
      </c>
      <c r="AV199" s="12" t="s">
        <v>83</v>
      </c>
      <c r="AW199" s="12" t="s">
        <v>32</v>
      </c>
      <c r="AX199" s="12" t="s">
        <v>75</v>
      </c>
      <c r="AY199" s="163" t="s">
        <v>134</v>
      </c>
    </row>
    <row r="200" spans="2:65" s="13" customFormat="1" x14ac:dyDescent="0.2">
      <c r="B200" s="168"/>
      <c r="C200" s="244"/>
      <c r="D200" s="238" t="s">
        <v>147</v>
      </c>
      <c r="E200" s="245" t="s">
        <v>1</v>
      </c>
      <c r="F200" s="246" t="s">
        <v>83</v>
      </c>
      <c r="G200" s="244"/>
      <c r="H200" s="247">
        <v>1</v>
      </c>
      <c r="I200" s="170"/>
      <c r="L200" s="168"/>
      <c r="M200" s="171"/>
      <c r="N200" s="172"/>
      <c r="O200" s="172"/>
      <c r="P200" s="172"/>
      <c r="Q200" s="172"/>
      <c r="R200" s="172"/>
      <c r="S200" s="172"/>
      <c r="T200" s="173"/>
      <c r="AT200" s="169" t="s">
        <v>147</v>
      </c>
      <c r="AU200" s="169" t="s">
        <v>85</v>
      </c>
      <c r="AV200" s="13" t="s">
        <v>85</v>
      </c>
      <c r="AW200" s="13" t="s">
        <v>32</v>
      </c>
      <c r="AX200" s="13" t="s">
        <v>75</v>
      </c>
      <c r="AY200" s="169" t="s">
        <v>134</v>
      </c>
    </row>
    <row r="201" spans="2:65" s="14" customFormat="1" x14ac:dyDescent="0.2">
      <c r="B201" s="174"/>
      <c r="C201" s="248"/>
      <c r="D201" s="238" t="s">
        <v>147</v>
      </c>
      <c r="E201" s="249" t="s">
        <v>1</v>
      </c>
      <c r="F201" s="250" t="s">
        <v>152</v>
      </c>
      <c r="G201" s="248"/>
      <c r="H201" s="251">
        <v>1</v>
      </c>
      <c r="I201" s="176"/>
      <c r="L201" s="174"/>
      <c r="M201" s="186"/>
      <c r="N201" s="187"/>
      <c r="O201" s="187"/>
      <c r="P201" s="187"/>
      <c r="Q201" s="187"/>
      <c r="R201" s="187"/>
      <c r="S201" s="187"/>
      <c r="T201" s="188"/>
      <c r="AT201" s="175" t="s">
        <v>147</v>
      </c>
      <c r="AU201" s="175" t="s">
        <v>85</v>
      </c>
      <c r="AV201" s="14" t="s">
        <v>141</v>
      </c>
      <c r="AW201" s="14" t="s">
        <v>32</v>
      </c>
      <c r="AX201" s="14" t="s">
        <v>83</v>
      </c>
      <c r="AY201" s="175" t="s">
        <v>134</v>
      </c>
    </row>
    <row r="202" spans="2:65" s="1" customFormat="1" ht="6.95" customHeight="1" x14ac:dyDescent="0.2">
      <c r="B202" s="43"/>
      <c r="C202" s="44"/>
      <c r="D202" s="44"/>
      <c r="E202" s="44"/>
      <c r="F202" s="44"/>
      <c r="G202" s="44"/>
      <c r="H202" s="44"/>
      <c r="I202" s="113"/>
      <c r="J202" s="44"/>
      <c r="K202" s="44"/>
      <c r="L202" s="31"/>
    </row>
  </sheetData>
  <sheetProtection algorithmName="SHA-512" hashValue="yvvrbh2Tx3ZFw/uTYCKZkV9VwD4mC6sithm7ChTotfyXo2YZK4jm49W766+ts10I0hSm+s+VwEngFHKPG0HkcA==" saltValue="uyuHaCmLl+HM6vEPTAnV7g==" spinCount="100000" sheet="1" objects="1" scenarios="1"/>
  <autoFilter ref="C121:K201"/>
  <mergeCells count="9">
    <mergeCell ref="E87:H87"/>
    <mergeCell ref="E112:H112"/>
    <mergeCell ref="E114:H114"/>
    <mergeCell ref="L2:V2"/>
    <mergeCell ref="E7:H7"/>
    <mergeCell ref="E9:H9"/>
    <mergeCell ref="E18:H18"/>
    <mergeCell ref="E27:H27"/>
    <mergeCell ref="E85:H85"/>
  </mergeCells>
  <pageMargins left="0.39370078740157483" right="0.39370078740157483" top="0.39370078740157483" bottom="0.39370078740157483" header="0" footer="0"/>
  <pageSetup paperSize="9" scale="95"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SO 06</vt:lpstr>
      <vt:lpstr>ON - Ostatní a vedlejší</vt:lpstr>
      <vt:lpstr>'ON - Ostatní a vedlejší'!Názvy_tisku</vt:lpstr>
      <vt:lpstr>'Rekapitulace stavby'!Názvy_tisku</vt:lpstr>
      <vt:lpstr>'SO 06'!Názvy_tisku</vt:lpstr>
      <vt:lpstr>'ON - Ostatní a vedlejší'!Oblast_tisku</vt:lpstr>
      <vt:lpstr>'Rekapitulace stavby'!Oblast_tisku</vt:lpstr>
      <vt:lpstr>'SO 06'!Oblast_tisku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Zelený, Milan</dc:creator>
  <cp:lastModifiedBy>SHDP</cp:lastModifiedBy>
  <cp:lastPrinted>2019-03-19T07:00:13Z</cp:lastPrinted>
  <dcterms:created xsi:type="dcterms:W3CDTF">2019-03-18T18:17:31Z</dcterms:created>
  <dcterms:modified xsi:type="dcterms:W3CDTF">2019-03-20T09:53:07Z</dcterms:modified>
</cp:coreProperties>
</file>